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muldowney\Desktop\"/>
    </mc:Choice>
  </mc:AlternateContent>
  <bookViews>
    <workbookView xWindow="0" yWindow="0" windowWidth="28800" windowHeight="12432" tabRatio="644"/>
  </bookViews>
  <sheets>
    <sheet name="INSTRUCTIONS" sheetId="10" r:id="rId1"/>
    <sheet name="SINGLE INSTANCE CALCULATOR" sheetId="6" r:id="rId2"/>
    <sheet name="SINGLE FACILITY COST" sheetId="8" r:id="rId3"/>
    <sheet name="SUMMARY" sheetId="7" state="hidden" r:id="rId4"/>
    <sheet name="DROP DOWNS" sheetId="2" state="hidden" r:id="rId5"/>
  </sheets>
  <definedNames>
    <definedName name="_xlnm.Print_Area" localSheetId="0">INSTRUCTIONS!$A$1:$C$18</definedName>
    <definedName name="_xlnm.Print_Area" localSheetId="2">'SINGLE FACILITY COST'!$A$1:$J$23</definedName>
    <definedName name="_xlnm.Print_Area" localSheetId="1">'SINGLE INSTANCE CALCULATOR'!$A$1:$J$48</definedName>
    <definedName name="_xlnm.Print_Area" localSheetId="3">SUMMARY!$A$1:$M$21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3" i="7" l="1"/>
  <c r="F13" i="7"/>
  <c r="E13" i="7"/>
  <c r="F12" i="7" l="1"/>
  <c r="F10" i="7"/>
  <c r="F11" i="7"/>
  <c r="F9" i="7"/>
  <c r="F8" i="7"/>
  <c r="F7" i="7"/>
  <c r="G40" i="6" l="1"/>
  <c r="G39" i="6"/>
  <c r="G38" i="6"/>
  <c r="G35" i="6"/>
  <c r="G14" i="8" l="1"/>
  <c r="G13" i="8"/>
  <c r="G10" i="8"/>
  <c r="G29" i="6" l="1"/>
  <c r="G20" i="6"/>
  <c r="G37" i="6" l="1"/>
  <c r="G41" i="6" s="1"/>
  <c r="G12" i="8" l="1"/>
  <c r="G11" i="8"/>
  <c r="G15" i="8" l="1"/>
  <c r="G16" i="8" s="1"/>
  <c r="H12" i="7" l="1"/>
  <c r="J12" i="7" s="1"/>
  <c r="H11" i="7"/>
  <c r="J11" i="7" s="1"/>
  <c r="H9" i="7"/>
  <c r="J9" i="7" s="1"/>
  <c r="H8" i="7"/>
  <c r="J8" i="7" s="1"/>
  <c r="H7" i="7"/>
  <c r="H10" i="7"/>
  <c r="J10" i="7" s="1"/>
  <c r="G7" i="7" l="1"/>
  <c r="H13" i="7"/>
  <c r="G9" i="7"/>
  <c r="G12" i="7"/>
  <c r="J7" i="7"/>
  <c r="G8" i="7"/>
  <c r="G11" i="7"/>
  <c r="G10" i="7"/>
  <c r="J13" i="7" l="1"/>
  <c r="G13" i="7"/>
</calcChain>
</file>

<file path=xl/sharedStrings.xml><?xml version="1.0" encoding="utf-8"?>
<sst xmlns="http://schemas.openxmlformats.org/spreadsheetml/2006/main" count="150" uniqueCount="117">
  <si>
    <t>SECTION:</t>
  </si>
  <si>
    <t>ASSOCIATED CODE:</t>
  </si>
  <si>
    <t>NFPA 101</t>
  </si>
  <si>
    <t>NFPA 99</t>
  </si>
  <si>
    <t>NFPA 105</t>
  </si>
  <si>
    <t>NFPA 80</t>
  </si>
  <si>
    <t>NFPA 70</t>
  </si>
  <si>
    <t>NFPA 13</t>
  </si>
  <si>
    <t>NFPA 72</t>
  </si>
  <si>
    <t>EXSISTING HEALTH CARE</t>
  </si>
  <si>
    <t>NEW HEALTH CARE</t>
  </si>
  <si>
    <t>NEW AMBULATORY HEALTH CARE</t>
  </si>
  <si>
    <t>EXISTING AMBULATORY HEALTH CARE</t>
  </si>
  <si>
    <t>OCCUPANCY</t>
  </si>
  <si>
    <t>CODE</t>
  </si>
  <si>
    <t>OCCUPANCY:</t>
  </si>
  <si>
    <t>ENVIRONMENTAL</t>
  </si>
  <si>
    <t>ONGOING COSTS (PER YEAR):</t>
  </si>
  <si>
    <t>ARCHITECTURAL</t>
  </si>
  <si>
    <t>MECHANICAL</t>
  </si>
  <si>
    <t>ELECTRICAL</t>
  </si>
  <si>
    <t>PLUMBING</t>
  </si>
  <si>
    <t>CIVIL</t>
  </si>
  <si>
    <t>LIFE SAFETY</t>
  </si>
  <si>
    <t>DESIGN COSTS:</t>
  </si>
  <si>
    <t>FACILITY TYPE</t>
  </si>
  <si>
    <t>CRITICAL ACCESS HOSPITAL</t>
  </si>
  <si>
    <t>OTHER ENERGY</t>
  </si>
  <si>
    <t>ROOM TYPE</t>
  </si>
  <si>
    <t>PATIENT</t>
  </si>
  <si>
    <t xml:space="preserve">CLEAN UTILITY </t>
  </si>
  <si>
    <t>SOILED UTILITY</t>
  </si>
  <si>
    <t xml:space="preserve">MEDICATION </t>
  </si>
  <si>
    <t>NURSE STATION</t>
  </si>
  <si>
    <t>STORAGE (ALL TYPES)</t>
  </si>
  <si>
    <t>JANITOR CLOSET/EVS</t>
  </si>
  <si>
    <t xml:space="preserve">ELECTRICAL </t>
  </si>
  <si>
    <t>DATA/TELECOMM</t>
  </si>
  <si>
    <t xml:space="preserve">BOILER </t>
  </si>
  <si>
    <t>CHILLER</t>
  </si>
  <si>
    <t>OFFICE</t>
  </si>
  <si>
    <t>OUTPATIENT</t>
  </si>
  <si>
    <t>OPERATING ROOM</t>
  </si>
  <si>
    <t>HEATING/COOLING COSTS</t>
  </si>
  <si>
    <t>UPKEEP/OPERATIONAL COSTS</t>
  </si>
  <si>
    <t>INSPECTION, TESTING, MAINTENANCE COSTS</t>
  </si>
  <si>
    <t>COMMISSIONING</t>
  </si>
  <si>
    <t>TOTAL DESIGN COSTS:</t>
  </si>
  <si>
    <t>OTHER (SPECIFY)</t>
  </si>
  <si>
    <t>EFFICIENCY</t>
  </si>
  <si>
    <t>TOTAL CONSTRUCTION COSTS:</t>
  </si>
  <si>
    <t>TOTAL ONGOING COSTS:</t>
  </si>
  <si>
    <t xml:space="preserve">LIFE SAFETY </t>
  </si>
  <si>
    <t>NO IMPACT</t>
  </si>
  <si>
    <t>LOW DECREASE</t>
  </si>
  <si>
    <t>MODERATE DECREASE</t>
  </si>
  <si>
    <t>SIGNIFICANT DECREASE</t>
  </si>
  <si>
    <t>OTHER CONSIDERATIONS (DROP DOWN)</t>
  </si>
  <si>
    <t>EXPECTED LIFE OF CHANGE (YEARS)</t>
  </si>
  <si>
    <t>TYPE OF FACILITY:</t>
  </si>
  <si>
    <t>TYPE OF ROOM AFFECTED:</t>
  </si>
  <si>
    <t>SIGNIFICANT INCREASE</t>
  </si>
  <si>
    <t>MODERATE INCREASE</t>
  </si>
  <si>
    <t>LOW INCREASE</t>
  </si>
  <si>
    <t>FACILITY TYPE CORRECTION FACTOR</t>
  </si>
  <si>
    <t>HEALTH CARE SQUARE FOOTAGE:</t>
  </si>
  <si>
    <t>NON-HEALTH CARE SQUARE FOOTAGE</t>
  </si>
  <si>
    <t>TOTAL SQUARE FOOTAGE:</t>
  </si>
  <si>
    <t>COST PER INSTANCE:</t>
  </si>
  <si>
    <t>SQUARE FEET PER INSTANCE(NON-HC):</t>
  </si>
  <si>
    <t>COST PER BUILDING:</t>
  </si>
  <si>
    <t>COST PER SQ FT:</t>
  </si>
  <si>
    <t>ADJUSTED COST PER INSTANCE:</t>
  </si>
  <si>
    <t>COST FOR SINGLE INSTANCE</t>
  </si>
  <si>
    <t>BUSINESS</t>
  </si>
  <si>
    <t>MULTIPLE AFFECTED</t>
  </si>
  <si>
    <t>% CAHNGE</t>
  </si>
  <si>
    <t>SQ FT PER INSTANCE(HEALTH CARE):</t>
  </si>
  <si>
    <t>SQ FT PER INSTANCE(NON-HEALTH CARE):</t>
  </si>
  <si>
    <t>TOTAL COST PER INSTANCE:</t>
  </si>
  <si>
    <t>ADJUSTED TOTAL COST PER INSTANCE</t>
  </si>
  <si>
    <t>TYPE OF FACILITY</t>
  </si>
  <si>
    <t>APPROXIMATE NUMBER OF FACILITIES</t>
  </si>
  <si>
    <t>APPROXIMATE TOTAL SQUARE FEET</t>
  </si>
  <si>
    <t>TOTAL COST</t>
  </si>
  <si>
    <t>AVERAGE COST PER FACILITY</t>
  </si>
  <si>
    <t>CORRECTED TOTAL COST</t>
  </si>
  <si>
    <t>GOVERNMENT HOSPITAL</t>
  </si>
  <si>
    <t>FOR PROFIT HOSPITAL</t>
  </si>
  <si>
    <t>NON-PROFIT HOSPITAL</t>
  </si>
  <si>
    <t>BEHAVIORAL</t>
  </si>
  <si>
    <t>TEACHING HOSPITAL</t>
  </si>
  <si>
    <t>IMPLEMENTATION/ CONSTRUCTION COST:</t>
  </si>
  <si>
    <t>MULTIPLE</t>
  </si>
  <si>
    <t>LIFE SAFETY (per instance)</t>
  </si>
  <si>
    <t>TOTAL INSTANCES(HC):</t>
  </si>
  <si>
    <t>ONE TIME COSTS (NOT INCLUDED IN TOTAL)</t>
  </si>
  <si>
    <t>COST FOR SAMPLE FACILITY</t>
  </si>
  <si>
    <t>SELECT ONE</t>
  </si>
  <si>
    <t xml:space="preserve">CODE CHANGE DESCRIPTION: 
</t>
  </si>
  <si>
    <t>Instructions:</t>
  </si>
  <si>
    <t xml:space="preserve">Summary: </t>
  </si>
  <si>
    <t>Single Instance Calculator:</t>
  </si>
  <si>
    <t>Single Facility Cost:</t>
  </si>
  <si>
    <t>Disclaimer: This document is provided by ASHE as a service to its members. The information provided may not apply to a user’s specific situation and is not a substitute for application of the user’s own independent judgment or the advice of a competent professional. ASHE does not make any guaranty or warranty as to the accuracy or completeness of any information contained therein. ASHE and the authors disclaim liability for personal injury, property damage, or other damages of any kind, whether special, indirect, consequential, or compensatory, that may result directly or indirectly from use of or reliance on this document.</t>
  </si>
  <si>
    <t>© Copyright ASHE 2019                           Released 10/24/2019                              Page 1 of 3</t>
  </si>
  <si>
    <t>Cells in light green are descriptions.  These values and descriptions should not be changed.  Cells in light blue are formulas, equations, and results.  These values will change based on user entered data. The user can click on these cells to display the formula, but care should be taken not to modify the formulas.  Cells in white within the table are intended to be filled in.  Some cells have drop down menus where multiple choices are provided, while others are left blank for the user to provide a value.</t>
  </si>
  <si>
    <t>The first table to be filled out is the Single Instance Calculator.  This is where the user inputs the description of the code change, the associated code and section, the occupancy, the type of facility, and what rooms are affected.  The user then estimates that cost of implementing a single instance of the code change.  Estimates are broken down by design, implementation, and ongoing (upkeep) costs.   These are further broken down by  individual disciplines to facilitate cost estimation.  Values need to be entered for each empty cell.  Any blank cell will be counted at a “zero” quantity by the calculator.  The accuracy of the output data is very heavily reliant on the cost data input by the user.  Care should be taken not to enter information that has not been substantiated. The “Other Considerations” drop down menu is intended as a modifier to how severe of an impact a code change will have on the life safety, overall efficiency, and environmental impacts of the building.  The default value for each of these should be set to “No Change” unless there is a measurable or quantifiable justification for choosing an impact level.</t>
  </si>
  <si>
    <t>An example facility should be used as the basis for the code change data.  Based on the number of instances in a given facility, the code change calculator will display the cost of the code change for that building.  It will further break down the cost per square foot which will be used in the summary. Again, the resultant information is very heavily reliant on this user input data, thus the data should be substantiated by historically verifiable data.</t>
  </si>
  <si>
    <t xml:space="preserve"> Once the user enters data into the Single Instance Calculator and the Single Facility Cost tabs, the calculator will spit out data for the average cost for a facility and the total cost based on the facility type.  Because some facility types overlap, the data does not allow for a summation of the total cost to the industry. An attempt to sum the results for each of the hospital types will result in an incorrect calculation.</t>
  </si>
  <si>
    <t>© Copyright ASHE 2019                           Released 10/24/2019                              Page 2 of 3</t>
  </si>
  <si>
    <t>National Impact Summary Sheet</t>
  </si>
  <si>
    <t>Summary</t>
  </si>
  <si>
    <t>© Copyright ASHE 2019                                                       Released 10/24/2019                                                         Page 4 of 4</t>
  </si>
  <si>
    <t>© Copyright ASHE 2019                           Released 10/24/2019                                             Page 3 of 3</t>
  </si>
  <si>
    <t xml:space="preserve">The American Society for Health Care Engineering (ASHE) of the American Hospital Association
155 North Wacker Drive, Suite 400 | Chicago, IL 60606 | Phone: 312-422-3800 | Email: ashe@aha.org | Web: ashe.org
© 2020 The American Society for Health Care Engineering of the American Hospital Association 
</t>
  </si>
  <si>
    <t xml:space="preserve">The American Society for Health Care Engineering (ASHE) of the American Hospital Association
155 North Wacker Drive, Suite 400 | Chicago, IL 60606 | Phone: 312-422-3800 | Email: ashe@aha.org | Web: ashe.org
© 2020 The American Society for Health Care Engineering of the American Hospital Association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</si>
</sst>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quot;$&quot;#,##0.00000"/>
    <numFmt numFmtId="166" formatCode="&quot;$&quot;#,##0"/>
  </numFmts>
  <fonts count="8" x14ac:knownFonts="1">
    <font>
      <sz val="11"/>
      <color theme="1"/>
      <name val="Calibri"/>
      <family val="2"/>
      <scheme val="minor"/>
    </font>
    <font>
      <b/>
      <sz val="11"/>
      <color theme="1"/>
      <name val="Calibri"/>
      <family val="2"/>
      <scheme val="minor"/>
    </font>
    <font>
      <b/>
      <sz val="26"/>
      <color theme="1"/>
      <name val="Calibri"/>
      <family val="2"/>
      <scheme val="minor"/>
    </font>
    <font>
      <sz val="12"/>
      <color theme="1"/>
      <name val="Calibri"/>
      <family val="2"/>
      <scheme val="minor"/>
    </font>
    <font>
      <b/>
      <u/>
      <sz val="16"/>
      <color theme="1"/>
      <name val="Calibri"/>
      <family val="2"/>
      <scheme val="minor"/>
    </font>
    <font>
      <sz val="12"/>
      <color theme="1"/>
      <name val="Arial"/>
      <family val="2"/>
    </font>
    <font>
      <b/>
      <sz val="11"/>
      <color theme="0"/>
      <name val="Calibri"/>
      <family val="2"/>
      <scheme val="minor"/>
    </font>
    <font>
      <b/>
      <sz val="16"/>
      <color theme="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00206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top/>
      <bottom style="medium">
        <color indexed="64"/>
      </bottom>
      <diagonal/>
    </border>
  </borders>
  <cellStyleXfs count="1">
    <xf numFmtId="0" fontId="0" fillId="0" borderId="0"/>
  </cellStyleXfs>
  <cellXfs count="105">
    <xf numFmtId="0" fontId="0" fillId="0" borderId="0" xfId="0"/>
    <xf numFmtId="0" fontId="0" fillId="0" borderId="1" xfId="0" applyBorder="1"/>
    <xf numFmtId="0" fontId="0" fillId="0" borderId="1" xfId="0" applyFont="1" applyBorder="1" applyAlignment="1"/>
    <xf numFmtId="3" fontId="0" fillId="0" borderId="9" xfId="0" applyNumberFormat="1" applyBorder="1" applyAlignment="1"/>
    <xf numFmtId="3" fontId="0" fillId="0" borderId="11" xfId="0" applyNumberFormat="1" applyBorder="1" applyAlignment="1"/>
    <xf numFmtId="0" fontId="0" fillId="0" borderId="11" xfId="0" applyBorder="1"/>
    <xf numFmtId="3" fontId="0" fillId="0" borderId="19" xfId="0" applyNumberFormat="1" applyBorder="1" applyAlignment="1"/>
    <xf numFmtId="0" fontId="0" fillId="0" borderId="13" xfId="0" applyFont="1" applyBorder="1" applyAlignment="1"/>
    <xf numFmtId="3" fontId="0" fillId="0" borderId="24" xfId="0" applyNumberFormat="1" applyBorder="1" applyAlignment="1"/>
    <xf numFmtId="0" fontId="0" fillId="0" borderId="0" xfId="0" applyNumberFormat="1"/>
    <xf numFmtId="0" fontId="0" fillId="0" borderId="16" xfId="0" applyFont="1" applyBorder="1" applyAlignment="1"/>
    <xf numFmtId="0" fontId="0" fillId="0" borderId="0" xfId="0" applyAlignment="1">
      <alignment wrapText="1"/>
    </xf>
    <xf numFmtId="0" fontId="2" fillId="0" borderId="0" xfId="0" applyFont="1" applyAlignment="1">
      <alignment horizontal="left" vertical="top" wrapText="1" indent="1"/>
    </xf>
    <xf numFmtId="0" fontId="3" fillId="0" borderId="0" xfId="0" applyFont="1" applyAlignment="1">
      <alignment wrapText="1"/>
    </xf>
    <xf numFmtId="0" fontId="4" fillId="0" borderId="0" xfId="0" applyFont="1" applyAlignment="1">
      <alignment wrapText="1"/>
    </xf>
    <xf numFmtId="166" fontId="0" fillId="2" borderId="35" xfId="0" applyNumberFormat="1" applyFill="1" applyBorder="1" applyAlignment="1"/>
    <xf numFmtId="10" fontId="0" fillId="2" borderId="9" xfId="0" applyNumberFormat="1" applyFont="1" applyFill="1" applyBorder="1" applyAlignment="1"/>
    <xf numFmtId="164" fontId="1" fillId="2" borderId="27" xfId="0" applyNumberFormat="1" applyFont="1" applyFill="1" applyBorder="1"/>
    <xf numFmtId="3" fontId="0" fillId="2" borderId="21" xfId="0" applyNumberFormat="1" applyFill="1" applyBorder="1" applyAlignment="1"/>
    <xf numFmtId="3" fontId="0" fillId="2" borderId="14" xfId="0" applyNumberFormat="1" applyFill="1" applyBorder="1" applyAlignment="1"/>
    <xf numFmtId="3" fontId="0" fillId="2" borderId="11" xfId="0" applyNumberFormat="1" applyFill="1" applyBorder="1" applyAlignment="1"/>
    <xf numFmtId="164" fontId="0" fillId="2" borderId="11" xfId="0" applyNumberFormat="1" applyFill="1" applyBorder="1" applyAlignment="1"/>
    <xf numFmtId="165" fontId="0" fillId="2" borderId="21" xfId="0" applyNumberFormat="1" applyFill="1" applyBorder="1" applyAlignment="1"/>
    <xf numFmtId="0" fontId="1" fillId="4" borderId="17" xfId="0" applyFont="1" applyFill="1" applyBorder="1"/>
    <xf numFmtId="0" fontId="1" fillId="4" borderId="1" xfId="0" applyFont="1" applyFill="1" applyBorder="1"/>
    <xf numFmtId="0" fontId="1" fillId="4" borderId="13" xfId="0" applyFont="1" applyFill="1" applyBorder="1" applyAlignment="1"/>
    <xf numFmtId="0" fontId="1" fillId="4" borderId="25" xfId="0" applyFont="1" applyFill="1" applyBorder="1" applyAlignment="1"/>
    <xf numFmtId="0" fontId="1" fillId="4" borderId="18" xfId="0" applyFont="1" applyFill="1" applyBorder="1" applyAlignment="1"/>
    <xf numFmtId="0" fontId="0" fillId="4" borderId="16" xfId="0" applyFont="1" applyFill="1" applyBorder="1" applyAlignment="1"/>
    <xf numFmtId="0" fontId="0" fillId="4" borderId="1" xfId="0" applyFont="1" applyFill="1" applyBorder="1" applyAlignment="1"/>
    <xf numFmtId="0" fontId="0" fillId="4" borderId="13" xfId="0" applyFont="1" applyFill="1" applyBorder="1" applyAlignment="1"/>
    <xf numFmtId="0" fontId="0" fillId="4" borderId="1" xfId="0" applyFill="1" applyBorder="1" applyAlignment="1">
      <alignment wrapText="1"/>
    </xf>
    <xf numFmtId="0" fontId="0" fillId="4" borderId="1" xfId="0" applyFill="1" applyBorder="1"/>
    <xf numFmtId="3" fontId="0" fillId="4" borderId="1" xfId="0" applyNumberFormat="1" applyFill="1" applyBorder="1"/>
    <xf numFmtId="164" fontId="0" fillId="3" borderId="1" xfId="0" applyNumberFormat="1" applyFill="1" applyBorder="1"/>
    <xf numFmtId="9" fontId="0" fillId="5" borderId="1" xfId="0" applyNumberFormat="1" applyFill="1" applyBorder="1"/>
    <xf numFmtId="0" fontId="0" fillId="0" borderId="0" xfId="0" applyAlignment="1">
      <alignment horizontal="left"/>
    </xf>
    <xf numFmtId="0" fontId="0" fillId="6" borderId="0" xfId="0" applyFill="1"/>
    <xf numFmtId="0" fontId="0" fillId="0" borderId="0" xfId="0" applyBorder="1"/>
    <xf numFmtId="0" fontId="0" fillId="0" borderId="0" xfId="0"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left" vertical="top"/>
    </xf>
    <xf numFmtId="0" fontId="0" fillId="0" borderId="0" xfId="0" applyFill="1" applyBorder="1" applyAlignment="1">
      <alignment horizontal="left" vertical="top"/>
    </xf>
    <xf numFmtId="0" fontId="0" fillId="0" borderId="0" xfId="0" applyFill="1" applyBorder="1"/>
    <xf numFmtId="0" fontId="0" fillId="0" borderId="0" xfId="0" applyFill="1" applyBorder="1" applyAlignment="1">
      <alignment horizontal="center"/>
    </xf>
    <xf numFmtId="3" fontId="0" fillId="0" borderId="0" xfId="0" applyNumberFormat="1" applyFill="1" applyBorder="1" applyAlignment="1"/>
    <xf numFmtId="166" fontId="0" fillId="0" borderId="0" xfId="0" applyNumberFormat="1" applyFill="1" applyBorder="1" applyAlignment="1"/>
    <xf numFmtId="10" fontId="0" fillId="0" borderId="0" xfId="0" applyNumberFormat="1" applyFont="1" applyFill="1" applyBorder="1" applyAlignment="1"/>
    <xf numFmtId="164" fontId="1" fillId="0" borderId="0" xfId="0" applyNumberFormat="1" applyFont="1" applyFill="1" applyBorder="1"/>
    <xf numFmtId="0" fontId="0" fillId="0" borderId="0" xfId="0" applyFill="1"/>
    <xf numFmtId="0" fontId="0" fillId="0" borderId="0" xfId="0" applyFill="1" applyAlignment="1">
      <alignment horizontal="left" wrapText="1"/>
    </xf>
    <xf numFmtId="0" fontId="0" fillId="0" borderId="0" xfId="0" applyFill="1" applyAlignment="1">
      <alignment horizontal="left"/>
    </xf>
    <xf numFmtId="0" fontId="6" fillId="6" borderId="1" xfId="0" applyFont="1" applyFill="1" applyBorder="1"/>
    <xf numFmtId="3" fontId="6" fillId="6" borderId="1" xfId="0" applyNumberFormat="1" applyFont="1" applyFill="1" applyBorder="1"/>
    <xf numFmtId="164" fontId="6" fillId="6" borderId="1" xfId="0" applyNumberFormat="1" applyFont="1" applyFill="1" applyBorder="1"/>
    <xf numFmtId="9" fontId="6" fillId="6" borderId="1" xfId="0" applyNumberFormat="1" applyFont="1" applyFill="1" applyBorder="1"/>
    <xf numFmtId="0" fontId="6" fillId="6" borderId="1" xfId="0" applyNumberFormat="1" applyFont="1" applyFill="1" applyBorder="1"/>
    <xf numFmtId="0" fontId="5" fillId="0" borderId="0" xfId="0" applyFont="1" applyAlignment="1">
      <alignment horizontal="center" vertical="center"/>
    </xf>
    <xf numFmtId="0" fontId="0" fillId="4" borderId="2" xfId="0" applyFont="1" applyFill="1" applyBorder="1" applyAlignment="1">
      <alignment horizontal="left"/>
    </xf>
    <xf numFmtId="0" fontId="0" fillId="4" borderId="3" xfId="0" applyFont="1" applyFill="1" applyBorder="1" applyAlignment="1">
      <alignment horizontal="left"/>
    </xf>
    <xf numFmtId="0" fontId="0" fillId="0" borderId="37" xfId="0" applyBorder="1" applyAlignment="1">
      <alignment horizontal="left"/>
    </xf>
    <xf numFmtId="0" fontId="0" fillId="0" borderId="0" xfId="0" applyAlignment="1">
      <alignment horizontal="center"/>
    </xf>
    <xf numFmtId="0" fontId="0" fillId="0" borderId="0" xfId="0" applyAlignment="1">
      <alignment horizontal="left" wrapText="1"/>
    </xf>
    <xf numFmtId="0" fontId="1" fillId="4" borderId="12" xfId="0" applyFont="1" applyFill="1" applyBorder="1" applyAlignment="1">
      <alignment horizontal="left"/>
    </xf>
    <xf numFmtId="0" fontId="1" fillId="4" borderId="26" xfId="0" applyFont="1" applyFill="1" applyBorder="1" applyAlignment="1">
      <alignment horizontal="left"/>
    </xf>
    <xf numFmtId="0" fontId="0" fillId="0" borderId="1" xfId="0" applyBorder="1" applyAlignment="1">
      <alignment horizontal="center"/>
    </xf>
    <xf numFmtId="0" fontId="0" fillId="0" borderId="11" xfId="0" applyBorder="1" applyAlignment="1">
      <alignment horizontal="center"/>
    </xf>
    <xf numFmtId="0" fontId="1" fillId="4" borderId="6"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0" fillId="4" borderId="4" xfId="0" applyFont="1" applyFill="1" applyBorder="1" applyAlignment="1">
      <alignment horizontal="left"/>
    </xf>
    <xf numFmtId="0" fontId="0" fillId="4" borderId="5" xfId="0" applyFont="1" applyFill="1" applyBorder="1" applyAlignment="1">
      <alignment horizontal="left"/>
    </xf>
    <xf numFmtId="0" fontId="1" fillId="4" borderId="36"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4" xfId="0" applyFont="1" applyFill="1" applyBorder="1" applyAlignment="1">
      <alignment horizontal="left"/>
    </xf>
    <xf numFmtId="0" fontId="1" fillId="4" borderId="5" xfId="0" applyFont="1" applyFill="1" applyBorder="1" applyAlignment="1">
      <alignment horizontal="left"/>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9" xfId="0" applyFont="1" applyBorder="1" applyAlignment="1">
      <alignment horizontal="center"/>
    </xf>
    <xf numFmtId="0" fontId="1" fillId="4" borderId="22" xfId="0" applyFont="1" applyFill="1" applyBorder="1" applyAlignment="1">
      <alignment horizontal="left"/>
    </xf>
    <xf numFmtId="0" fontId="1" fillId="4" borderId="23" xfId="0" applyFont="1" applyFill="1" applyBorder="1" applyAlignment="1">
      <alignment horizontal="left"/>
    </xf>
    <xf numFmtId="0" fontId="1" fillId="4" borderId="10" xfId="0" applyFont="1" applyFill="1" applyBorder="1" applyAlignment="1">
      <alignment horizontal="left"/>
    </xf>
    <xf numFmtId="0" fontId="1" fillId="4" borderId="34" xfId="0" applyFont="1" applyFill="1" applyBorder="1" applyAlignment="1">
      <alignment horizontal="left"/>
    </xf>
    <xf numFmtId="0" fontId="0" fillId="4" borderId="7" xfId="0" applyFont="1" applyFill="1" applyBorder="1" applyAlignment="1">
      <alignment horizontal="left"/>
    </xf>
    <xf numFmtId="0" fontId="0" fillId="4" borderId="8" xfId="0" applyFont="1" applyFill="1" applyBorder="1" applyAlignment="1">
      <alignment horizontal="left"/>
    </xf>
    <xf numFmtId="0" fontId="1" fillId="0" borderId="29" xfId="0" applyFont="1" applyBorder="1" applyAlignment="1">
      <alignment horizontal="left" vertical="top" wrapText="1"/>
    </xf>
    <xf numFmtId="0" fontId="1" fillId="0" borderId="30" xfId="0" applyFont="1" applyBorder="1" applyAlignment="1">
      <alignment horizontal="left" vertical="top"/>
    </xf>
    <xf numFmtId="0" fontId="1" fillId="0" borderId="31" xfId="0" applyFont="1" applyBorder="1" applyAlignment="1">
      <alignment horizontal="left" vertical="top"/>
    </xf>
    <xf numFmtId="0" fontId="0" fillId="0" borderId="32" xfId="0" applyBorder="1" applyAlignment="1">
      <alignment horizontal="left" vertical="top"/>
    </xf>
    <xf numFmtId="0" fontId="0" fillId="0" borderId="28" xfId="0" applyBorder="1" applyAlignment="1">
      <alignment horizontal="left" vertical="top"/>
    </xf>
    <xf numFmtId="0" fontId="0" fillId="0" borderId="33" xfId="0" applyBorder="1" applyAlignment="1">
      <alignment horizontal="left" vertical="top"/>
    </xf>
    <xf numFmtId="0" fontId="0" fillId="0" borderId="37" xfId="0" applyBorder="1" applyAlignment="1">
      <alignment horizontal="center"/>
    </xf>
    <xf numFmtId="0" fontId="0" fillId="0" borderId="0" xfId="0" applyAlignment="1">
      <alignment horizontal="left"/>
    </xf>
    <xf numFmtId="0" fontId="1" fillId="4" borderId="17" xfId="0" applyFont="1" applyFill="1" applyBorder="1" applyAlignment="1">
      <alignment horizontal="left"/>
    </xf>
    <xf numFmtId="0" fontId="1" fillId="4" borderId="1" xfId="0" applyFont="1" applyFill="1" applyBorder="1" applyAlignment="1">
      <alignment horizontal="left"/>
    </xf>
    <xf numFmtId="0" fontId="1" fillId="4" borderId="20" xfId="0" applyFont="1" applyFill="1" applyBorder="1" applyAlignment="1">
      <alignment horizontal="left"/>
    </xf>
    <xf numFmtId="0" fontId="1" fillId="4" borderId="13" xfId="0" applyFont="1" applyFill="1" applyBorder="1" applyAlignment="1">
      <alignment horizontal="left"/>
    </xf>
    <xf numFmtId="0" fontId="1" fillId="4" borderId="15" xfId="0" applyFont="1" applyFill="1" applyBorder="1" applyAlignment="1">
      <alignment horizontal="center"/>
    </xf>
    <xf numFmtId="0" fontId="1" fillId="4" borderId="16" xfId="0" applyFont="1" applyFill="1" applyBorder="1" applyAlignment="1">
      <alignment horizontal="center"/>
    </xf>
    <xf numFmtId="0" fontId="1" fillId="4" borderId="9" xfId="0" applyFont="1" applyFill="1" applyBorder="1" applyAlignment="1">
      <alignment horizontal="center"/>
    </xf>
    <xf numFmtId="0" fontId="7"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4707465</xdr:colOff>
      <xdr:row>1</xdr:row>
      <xdr:rowOff>84663</xdr:rowOff>
    </xdr:from>
    <xdr:to>
      <xdr:col>1</xdr:col>
      <xdr:colOff>7798478</xdr:colOff>
      <xdr:row>1</xdr:row>
      <xdr:rowOff>1438489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42932" y="237063"/>
          <a:ext cx="3091013" cy="1353826"/>
        </a:xfrm>
        <a:prstGeom prst="rect">
          <a:avLst/>
        </a:prstGeom>
      </xdr:spPr>
    </xdr:pic>
    <xdr:clientData/>
  </xdr:twoCellAnchor>
  <xdr:twoCellAnchor>
    <xdr:from>
      <xdr:col>1</xdr:col>
      <xdr:colOff>25401</xdr:colOff>
      <xdr:row>1</xdr:row>
      <xdr:rowOff>888990</xdr:rowOff>
    </xdr:from>
    <xdr:to>
      <xdr:col>1</xdr:col>
      <xdr:colOff>4114801</xdr:colOff>
      <xdr:row>2</xdr:row>
      <xdr:rowOff>59264</xdr:rowOff>
    </xdr:to>
    <xdr:sp macro="" textlink="">
      <xdr:nvSpPr>
        <xdr:cNvPr id="3" name="TextBox 2"/>
        <xdr:cNvSpPr txBox="1"/>
      </xdr:nvSpPr>
      <xdr:spPr>
        <a:xfrm>
          <a:off x="25401" y="888990"/>
          <a:ext cx="4089400" cy="719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goal of this tool is to approximate the impact of a given code, standard, or policy change on the health care industry as it relates to cost of implementation </a:t>
          </a:r>
          <a:r>
            <a:rPr lang="en-US" sz="1100">
              <a:solidFill>
                <a:schemeClr val="bg1"/>
              </a:solidFill>
            </a:rPr>
            <a:t>as well as patient morbidity and mortality.</a:t>
          </a:r>
        </a:p>
      </xdr:txBody>
    </xdr:sp>
    <xdr:clientData/>
  </xdr:twoCellAnchor>
  <xdr:twoCellAnchor>
    <xdr:from>
      <xdr:col>1</xdr:col>
      <xdr:colOff>245534</xdr:colOff>
      <xdr:row>1</xdr:row>
      <xdr:rowOff>25396</xdr:rowOff>
    </xdr:from>
    <xdr:to>
      <xdr:col>1</xdr:col>
      <xdr:colOff>3623733</xdr:colOff>
      <xdr:row>1</xdr:row>
      <xdr:rowOff>922862</xdr:rowOff>
    </xdr:to>
    <xdr:sp macro="" textlink="">
      <xdr:nvSpPr>
        <xdr:cNvPr id="4" name="TextBox 3"/>
        <xdr:cNvSpPr txBox="1"/>
      </xdr:nvSpPr>
      <xdr:spPr>
        <a:xfrm>
          <a:off x="245534" y="25396"/>
          <a:ext cx="3378199" cy="897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500" b="1"/>
            <a:t>ASHE Cost Benefit Tool for Code Development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678044</xdr:colOff>
      <xdr:row>3</xdr:row>
      <xdr:rowOff>91440</xdr:rowOff>
    </xdr:from>
    <xdr:to>
      <xdr:col>6</xdr:col>
      <xdr:colOff>748284</xdr:colOff>
      <xdr:row>3</xdr:row>
      <xdr:rowOff>859784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28024" y="579120"/>
          <a:ext cx="1754260" cy="768344"/>
        </a:xfrm>
        <a:prstGeom prst="rect">
          <a:avLst/>
        </a:prstGeom>
      </xdr:spPr>
    </xdr:pic>
    <xdr:clientData/>
  </xdr:twoCellAnchor>
  <xdr:twoCellAnchor>
    <xdr:from>
      <xdr:col>3</xdr:col>
      <xdr:colOff>1</xdr:colOff>
      <xdr:row>3</xdr:row>
      <xdr:rowOff>0</xdr:rowOff>
    </xdr:from>
    <xdr:to>
      <xdr:col>5</xdr:col>
      <xdr:colOff>396241</xdr:colOff>
      <xdr:row>3</xdr:row>
      <xdr:rowOff>897466</xdr:rowOff>
    </xdr:to>
    <xdr:sp macro="" textlink="">
      <xdr:nvSpPr>
        <xdr:cNvPr id="3" name="TextBox 2"/>
        <xdr:cNvSpPr txBox="1"/>
      </xdr:nvSpPr>
      <xdr:spPr>
        <a:xfrm>
          <a:off x="1" y="0"/>
          <a:ext cx="3238500" cy="897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500" b="1"/>
            <a:t>ASHE Cost Benefit Tool for Code Development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1470660</xdr:colOff>
      <xdr:row>2</xdr:row>
      <xdr:rowOff>121920</xdr:rowOff>
    </xdr:from>
    <xdr:to>
      <xdr:col>6</xdr:col>
      <xdr:colOff>1716024</xdr:colOff>
      <xdr:row>2</xdr:row>
      <xdr:rowOff>943604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60420" y="121920"/>
          <a:ext cx="1876044" cy="821684"/>
        </a:xfrm>
        <a:prstGeom prst="rect">
          <a:avLst/>
        </a:prstGeom>
      </xdr:spPr>
    </xdr:pic>
    <xdr:clientData/>
  </xdr:twoCellAnchor>
  <xdr:twoCellAnchor>
    <xdr:from>
      <xdr:col>3</xdr:col>
      <xdr:colOff>0</xdr:colOff>
      <xdr:row>2</xdr:row>
      <xdr:rowOff>38100</xdr:rowOff>
    </xdr:from>
    <xdr:to>
      <xdr:col>5</xdr:col>
      <xdr:colOff>1348740</xdr:colOff>
      <xdr:row>2</xdr:row>
      <xdr:rowOff>935566</xdr:rowOff>
    </xdr:to>
    <xdr:sp macro="" textlink="">
      <xdr:nvSpPr>
        <xdr:cNvPr id="3" name="TextBox 2"/>
        <xdr:cNvSpPr txBox="1"/>
      </xdr:nvSpPr>
      <xdr:spPr>
        <a:xfrm>
          <a:off x="0" y="38100"/>
          <a:ext cx="3238500" cy="897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500" b="1"/>
            <a:t>ASHE Cost Benefit Tool for Code Development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891540</xdr:colOff>
      <xdr:row>3</xdr:row>
      <xdr:rowOff>83820</xdr:rowOff>
    </xdr:from>
    <xdr:to>
      <xdr:col>7</xdr:col>
      <xdr:colOff>961644</xdr:colOff>
      <xdr:row>3</xdr:row>
      <xdr:rowOff>905504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2060" y="266700"/>
          <a:ext cx="1876044" cy="821684"/>
        </a:xfrm>
        <a:prstGeom prst="rect">
          <a:avLst/>
        </a:prstGeom>
      </xdr:spPr>
    </xdr:pic>
    <xdr:clientData/>
  </xdr:twoCellAnchor>
  <xdr:twoCellAnchor>
    <xdr:from>
      <xdr:col>3</xdr:col>
      <xdr:colOff>259080</xdr:colOff>
      <xdr:row>3</xdr:row>
      <xdr:rowOff>22860</xdr:rowOff>
    </xdr:from>
    <xdr:to>
      <xdr:col>4</xdr:col>
      <xdr:colOff>929640</xdr:colOff>
      <xdr:row>3</xdr:row>
      <xdr:rowOff>920326</xdr:rowOff>
    </xdr:to>
    <xdr:sp macro="" textlink="">
      <xdr:nvSpPr>
        <xdr:cNvPr id="3" name="TextBox 2"/>
        <xdr:cNvSpPr txBox="1"/>
      </xdr:nvSpPr>
      <xdr:spPr>
        <a:xfrm>
          <a:off x="868680" y="205740"/>
          <a:ext cx="3238500" cy="897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500" b="1"/>
            <a:t>ASHE Cost Benefit Tool for Code Development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zoomScale="90" zoomScaleNormal="90" workbookViewId="0">
      <selection activeCell="B20" sqref="B20"/>
    </sheetView>
  </sheetViews>
  <sheetFormatPr defaultRowHeight="14.4" x14ac:dyDescent="0.3"/>
  <cols>
    <col min="1" max="1" width="2" customWidth="1"/>
    <col min="2" max="2" width="137.21875" customWidth="1"/>
    <col min="3" max="3" width="2" customWidth="1"/>
  </cols>
  <sheetData>
    <row r="1" spans="1:3" ht="12" customHeight="1" x14ac:dyDescent="0.3">
      <c r="A1" s="37"/>
      <c r="B1" s="37"/>
      <c r="C1" s="37"/>
    </row>
    <row r="2" spans="1:3" ht="121.8" customHeight="1" x14ac:dyDescent="0.3">
      <c r="A2" s="37"/>
      <c r="B2" s="12"/>
      <c r="C2" s="37"/>
    </row>
    <row r="3" spans="1:3" ht="21" x14ac:dyDescent="0.4">
      <c r="A3" s="37"/>
      <c r="B3" s="14" t="s">
        <v>100</v>
      </c>
      <c r="C3" s="37"/>
    </row>
    <row r="4" spans="1:3" ht="69.599999999999994" customHeight="1" x14ac:dyDescent="0.3">
      <c r="A4" s="37"/>
      <c r="B4" s="13" t="s">
        <v>106</v>
      </c>
      <c r="C4" s="37"/>
    </row>
    <row r="5" spans="1:3" x14ac:dyDescent="0.3">
      <c r="A5" s="37"/>
      <c r="C5" s="37"/>
    </row>
    <row r="6" spans="1:3" ht="21" x14ac:dyDescent="0.4">
      <c r="A6" s="37"/>
      <c r="B6" s="14" t="s">
        <v>102</v>
      </c>
      <c r="C6" s="37"/>
    </row>
    <row r="7" spans="1:3" ht="142.80000000000001" customHeight="1" x14ac:dyDescent="0.3">
      <c r="A7" s="37"/>
      <c r="B7" s="13" t="s">
        <v>107</v>
      </c>
      <c r="C7" s="37"/>
    </row>
    <row r="8" spans="1:3" x14ac:dyDescent="0.3">
      <c r="A8" s="37"/>
      <c r="C8" s="37"/>
    </row>
    <row r="9" spans="1:3" ht="21" x14ac:dyDescent="0.4">
      <c r="A9" s="37"/>
      <c r="B9" s="14" t="s">
        <v>103</v>
      </c>
      <c r="C9" s="37"/>
    </row>
    <row r="10" spans="1:3" ht="60" customHeight="1" x14ac:dyDescent="0.3">
      <c r="A10" s="37"/>
      <c r="B10" s="13" t="s">
        <v>108</v>
      </c>
      <c r="C10" s="37"/>
    </row>
    <row r="11" spans="1:3" x14ac:dyDescent="0.3">
      <c r="A11" s="37"/>
      <c r="C11" s="37"/>
    </row>
    <row r="12" spans="1:3" ht="21" x14ac:dyDescent="0.4">
      <c r="A12" s="37"/>
      <c r="B12" s="14" t="s">
        <v>101</v>
      </c>
      <c r="C12" s="37"/>
    </row>
    <row r="13" spans="1:3" ht="61.2" customHeight="1" x14ac:dyDescent="0.3">
      <c r="A13" s="37"/>
      <c r="B13" s="13" t="s">
        <v>109</v>
      </c>
      <c r="C13" s="37"/>
    </row>
    <row r="14" spans="1:3" x14ac:dyDescent="0.3">
      <c r="A14" s="37"/>
      <c r="C14" s="37"/>
    </row>
    <row r="15" spans="1:3" ht="90" customHeight="1" x14ac:dyDescent="0.3">
      <c r="A15" s="37"/>
      <c r="B15" s="11" t="s">
        <v>104</v>
      </c>
      <c r="C15" s="37"/>
    </row>
    <row r="16" spans="1:3" x14ac:dyDescent="0.3">
      <c r="A16" s="37"/>
      <c r="C16" s="37"/>
    </row>
    <row r="17" spans="1:3" ht="15" x14ac:dyDescent="0.3">
      <c r="A17" s="37"/>
      <c r="B17" s="57" t="s">
        <v>105</v>
      </c>
      <c r="C17" s="37"/>
    </row>
    <row r="18" spans="1:3" ht="12" customHeight="1" x14ac:dyDescent="0.3">
      <c r="A18" s="37"/>
      <c r="B18" s="37"/>
      <c r="C18" s="37"/>
    </row>
    <row r="20" spans="1:3" ht="72" x14ac:dyDescent="0.3">
      <c r="B20" s="11" t="s">
        <v>115</v>
      </c>
    </row>
  </sheetData>
  <pageMargins left="0" right="0.25" top="0.75" bottom="0.75" header="0.3" footer="0.3"/>
  <pageSetup scale="92"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55"/>
  <sheetViews>
    <sheetView topLeftCell="A43" workbookViewId="0">
      <selection activeCell="D50" sqref="D50:G55"/>
    </sheetView>
  </sheetViews>
  <sheetFormatPr defaultRowHeight="14.4" x14ac:dyDescent="0.3"/>
  <cols>
    <col min="1" max="1" width="7.77734375" customWidth="1"/>
    <col min="2" max="3" width="2" customWidth="1"/>
    <col min="4" max="4" width="25.44140625" bestFit="1" customWidth="1"/>
    <col min="5" max="5" width="16" customWidth="1"/>
    <col min="6" max="6" width="24.5546875" customWidth="1"/>
    <col min="7" max="7" width="13.6640625" customWidth="1"/>
    <col min="8" max="9" width="2" customWidth="1"/>
    <col min="10" max="10" width="7.77734375" customWidth="1"/>
  </cols>
  <sheetData>
    <row r="2" spans="2:9" ht="12" customHeight="1" x14ac:dyDescent="0.3">
      <c r="B2" s="37"/>
      <c r="C2" s="37"/>
      <c r="D2" s="37"/>
      <c r="E2" s="37"/>
      <c r="F2" s="37"/>
      <c r="G2" s="37"/>
      <c r="H2" s="37"/>
      <c r="I2" s="37"/>
    </row>
    <row r="3" spans="2:9" ht="12" customHeight="1" x14ac:dyDescent="0.3">
      <c r="B3" s="37"/>
      <c r="C3" s="49"/>
      <c r="D3" s="49"/>
      <c r="E3" s="49"/>
      <c r="F3" s="49"/>
      <c r="G3" s="49"/>
      <c r="H3" s="49"/>
      <c r="I3" s="37"/>
    </row>
    <row r="4" spans="2:9" ht="75" customHeight="1" thickBot="1" x14ac:dyDescent="0.35">
      <c r="B4" s="37"/>
      <c r="C4" s="49"/>
      <c r="D4" s="60"/>
      <c r="E4" s="60"/>
      <c r="F4" s="60"/>
      <c r="G4" s="60"/>
      <c r="H4" s="39"/>
      <c r="I4" s="37"/>
    </row>
    <row r="5" spans="2:9" x14ac:dyDescent="0.3">
      <c r="B5" s="37"/>
      <c r="C5" s="49"/>
      <c r="D5" s="80" t="s">
        <v>73</v>
      </c>
      <c r="E5" s="81"/>
      <c r="F5" s="81"/>
      <c r="G5" s="82"/>
      <c r="H5" s="40"/>
      <c r="I5" s="37"/>
    </row>
    <row r="6" spans="2:9" x14ac:dyDescent="0.3">
      <c r="B6" s="37"/>
      <c r="C6" s="49"/>
      <c r="D6" s="89" t="s">
        <v>99</v>
      </c>
      <c r="E6" s="90"/>
      <c r="F6" s="90"/>
      <c r="G6" s="91"/>
      <c r="H6" s="41"/>
      <c r="I6" s="37"/>
    </row>
    <row r="7" spans="2:9" ht="75" customHeight="1" x14ac:dyDescent="0.3">
      <c r="B7" s="37"/>
      <c r="C7" s="49"/>
      <c r="D7" s="92"/>
      <c r="E7" s="93"/>
      <c r="F7" s="93"/>
      <c r="G7" s="94"/>
      <c r="H7" s="42"/>
      <c r="I7" s="37"/>
    </row>
    <row r="8" spans="2:9" x14ac:dyDescent="0.3">
      <c r="B8" s="37"/>
      <c r="C8" s="49"/>
      <c r="D8" s="23" t="s">
        <v>1</v>
      </c>
      <c r="E8" s="1" t="s">
        <v>98</v>
      </c>
      <c r="F8" s="24" t="s">
        <v>0</v>
      </c>
      <c r="G8" s="5"/>
      <c r="H8" s="43"/>
      <c r="I8" s="37"/>
    </row>
    <row r="9" spans="2:9" x14ac:dyDescent="0.3">
      <c r="B9" s="37"/>
      <c r="C9" s="49"/>
      <c r="D9" s="23" t="s">
        <v>15</v>
      </c>
      <c r="E9" s="65" t="s">
        <v>98</v>
      </c>
      <c r="F9" s="65"/>
      <c r="G9" s="66"/>
      <c r="H9" s="44"/>
      <c r="I9" s="37"/>
    </row>
    <row r="10" spans="2:9" x14ac:dyDescent="0.3">
      <c r="B10" s="37"/>
      <c r="C10" s="49"/>
      <c r="D10" s="23" t="s">
        <v>59</v>
      </c>
      <c r="E10" s="65" t="s">
        <v>98</v>
      </c>
      <c r="F10" s="65"/>
      <c r="G10" s="66"/>
      <c r="H10" s="44"/>
      <c r="I10" s="37"/>
    </row>
    <row r="11" spans="2:9" x14ac:dyDescent="0.3">
      <c r="B11" s="37"/>
      <c r="C11" s="49"/>
      <c r="D11" s="23" t="s">
        <v>60</v>
      </c>
      <c r="E11" s="65" t="s">
        <v>98</v>
      </c>
      <c r="F11" s="65"/>
      <c r="G11" s="66"/>
      <c r="H11" s="44"/>
      <c r="I11" s="37"/>
    </row>
    <row r="12" spans="2:9" x14ac:dyDescent="0.3">
      <c r="B12" s="37"/>
      <c r="C12" s="49"/>
      <c r="D12" s="72" t="s">
        <v>24</v>
      </c>
      <c r="E12" s="75" t="s">
        <v>96</v>
      </c>
      <c r="F12" s="76"/>
      <c r="G12" s="6"/>
      <c r="H12" s="45"/>
      <c r="I12" s="37"/>
    </row>
    <row r="13" spans="2:9" x14ac:dyDescent="0.3">
      <c r="B13" s="37"/>
      <c r="C13" s="49"/>
      <c r="D13" s="73"/>
      <c r="E13" s="70" t="s">
        <v>18</v>
      </c>
      <c r="F13" s="71"/>
      <c r="G13" s="6"/>
      <c r="H13" s="45"/>
      <c r="I13" s="37"/>
    </row>
    <row r="14" spans="2:9" x14ac:dyDescent="0.3">
      <c r="B14" s="37"/>
      <c r="C14" s="49"/>
      <c r="D14" s="73"/>
      <c r="E14" s="58" t="s">
        <v>22</v>
      </c>
      <c r="F14" s="59"/>
      <c r="G14" s="4"/>
      <c r="H14" s="45"/>
      <c r="I14" s="37"/>
    </row>
    <row r="15" spans="2:9" x14ac:dyDescent="0.3">
      <c r="B15" s="37"/>
      <c r="C15" s="49"/>
      <c r="D15" s="73"/>
      <c r="E15" s="58" t="s">
        <v>19</v>
      </c>
      <c r="F15" s="59"/>
      <c r="G15" s="4"/>
      <c r="H15" s="45"/>
      <c r="I15" s="37"/>
    </row>
    <row r="16" spans="2:9" x14ac:dyDescent="0.3">
      <c r="B16" s="37"/>
      <c r="C16" s="49"/>
      <c r="D16" s="73"/>
      <c r="E16" s="58" t="s">
        <v>20</v>
      </c>
      <c r="F16" s="59"/>
      <c r="G16" s="4"/>
      <c r="H16" s="45"/>
      <c r="I16" s="37"/>
    </row>
    <row r="17" spans="2:9" x14ac:dyDescent="0.3">
      <c r="B17" s="37"/>
      <c r="C17" s="49"/>
      <c r="D17" s="73"/>
      <c r="E17" s="58" t="s">
        <v>21</v>
      </c>
      <c r="F17" s="59"/>
      <c r="G17" s="4"/>
      <c r="H17" s="45"/>
      <c r="I17" s="37"/>
    </row>
    <row r="18" spans="2:9" x14ac:dyDescent="0.3">
      <c r="B18" s="37"/>
      <c r="C18" s="49"/>
      <c r="D18" s="73"/>
      <c r="E18" s="58" t="s">
        <v>23</v>
      </c>
      <c r="F18" s="59"/>
      <c r="G18" s="4"/>
      <c r="H18" s="45"/>
      <c r="I18" s="37"/>
    </row>
    <row r="19" spans="2:9" x14ac:dyDescent="0.3">
      <c r="B19" s="37"/>
      <c r="C19" s="49"/>
      <c r="D19" s="73"/>
      <c r="E19" s="58" t="s">
        <v>48</v>
      </c>
      <c r="F19" s="59"/>
      <c r="G19" s="4"/>
      <c r="H19" s="45"/>
      <c r="I19" s="37"/>
    </row>
    <row r="20" spans="2:9" ht="15" thickBot="1" x14ac:dyDescent="0.35">
      <c r="B20" s="37"/>
      <c r="C20" s="49"/>
      <c r="D20" s="74"/>
      <c r="E20" s="25" t="s">
        <v>47</v>
      </c>
      <c r="F20" s="25"/>
      <c r="G20" s="19">
        <f>SUM(G13:G19)</f>
        <v>0</v>
      </c>
      <c r="H20" s="45"/>
      <c r="I20" s="37"/>
    </row>
    <row r="21" spans="2:9" ht="14.4" customHeight="1" x14ac:dyDescent="0.3">
      <c r="B21" s="37"/>
      <c r="C21" s="49"/>
      <c r="D21" s="67" t="s">
        <v>92</v>
      </c>
      <c r="E21" s="87" t="s">
        <v>18</v>
      </c>
      <c r="F21" s="88"/>
      <c r="G21" s="3"/>
      <c r="H21" s="45"/>
      <c r="I21" s="37"/>
    </row>
    <row r="22" spans="2:9" x14ac:dyDescent="0.3">
      <c r="B22" s="37"/>
      <c r="C22" s="49"/>
      <c r="D22" s="68"/>
      <c r="E22" s="58" t="s">
        <v>22</v>
      </c>
      <c r="F22" s="59"/>
      <c r="G22" s="4"/>
      <c r="H22" s="45"/>
      <c r="I22" s="37"/>
    </row>
    <row r="23" spans="2:9" x14ac:dyDescent="0.3">
      <c r="B23" s="37"/>
      <c r="C23" s="49"/>
      <c r="D23" s="68"/>
      <c r="E23" s="58" t="s">
        <v>19</v>
      </c>
      <c r="F23" s="59"/>
      <c r="G23" s="4"/>
      <c r="H23" s="45"/>
      <c r="I23" s="37"/>
    </row>
    <row r="24" spans="2:9" x14ac:dyDescent="0.3">
      <c r="B24" s="37"/>
      <c r="C24" s="49"/>
      <c r="D24" s="68"/>
      <c r="E24" s="58" t="s">
        <v>20</v>
      </c>
      <c r="F24" s="59"/>
      <c r="G24" s="4"/>
      <c r="H24" s="45"/>
      <c r="I24" s="37"/>
    </row>
    <row r="25" spans="2:9" x14ac:dyDescent="0.3">
      <c r="B25" s="37"/>
      <c r="C25" s="49"/>
      <c r="D25" s="68"/>
      <c r="E25" s="58" t="s">
        <v>21</v>
      </c>
      <c r="F25" s="59"/>
      <c r="G25" s="4"/>
      <c r="H25" s="45"/>
      <c r="I25" s="37"/>
    </row>
    <row r="26" spans="2:9" x14ac:dyDescent="0.3">
      <c r="B26" s="37"/>
      <c r="C26" s="49"/>
      <c r="D26" s="68"/>
      <c r="E26" s="58" t="s">
        <v>94</v>
      </c>
      <c r="F26" s="59"/>
      <c r="G26" s="4"/>
      <c r="H26" s="45"/>
      <c r="I26" s="37"/>
    </row>
    <row r="27" spans="2:9" x14ac:dyDescent="0.3">
      <c r="B27" s="37"/>
      <c r="C27" s="49"/>
      <c r="D27" s="68"/>
      <c r="E27" s="58" t="s">
        <v>46</v>
      </c>
      <c r="F27" s="59"/>
      <c r="G27" s="4"/>
      <c r="H27" s="45"/>
      <c r="I27" s="37"/>
    </row>
    <row r="28" spans="2:9" x14ac:dyDescent="0.3">
      <c r="B28" s="37"/>
      <c r="C28" s="49"/>
      <c r="D28" s="68"/>
      <c r="E28" s="58" t="s">
        <v>48</v>
      </c>
      <c r="F28" s="59"/>
      <c r="G28" s="4"/>
      <c r="H28" s="45"/>
      <c r="I28" s="37"/>
    </row>
    <row r="29" spans="2:9" ht="15" thickBot="1" x14ac:dyDescent="0.35">
      <c r="B29" s="37"/>
      <c r="C29" s="49"/>
      <c r="D29" s="69"/>
      <c r="E29" s="26" t="s">
        <v>50</v>
      </c>
      <c r="F29" s="27"/>
      <c r="G29" s="18">
        <f>SUM(G21:G28)</f>
        <v>0</v>
      </c>
      <c r="H29" s="45"/>
      <c r="I29" s="37"/>
    </row>
    <row r="30" spans="2:9" x14ac:dyDescent="0.3">
      <c r="B30" s="37"/>
      <c r="C30" s="49"/>
      <c r="D30" s="67" t="s">
        <v>17</v>
      </c>
      <c r="E30" s="87" t="s">
        <v>43</v>
      </c>
      <c r="F30" s="88"/>
      <c r="G30" s="3"/>
      <c r="H30" s="45"/>
      <c r="I30" s="37"/>
    </row>
    <row r="31" spans="2:9" x14ac:dyDescent="0.3">
      <c r="B31" s="37"/>
      <c r="C31" s="49"/>
      <c r="D31" s="68"/>
      <c r="E31" s="58" t="s">
        <v>27</v>
      </c>
      <c r="F31" s="59"/>
      <c r="G31" s="4"/>
      <c r="H31" s="45"/>
      <c r="I31" s="37"/>
    </row>
    <row r="32" spans="2:9" x14ac:dyDescent="0.3">
      <c r="B32" s="37"/>
      <c r="C32" s="49"/>
      <c r="D32" s="68"/>
      <c r="E32" s="58" t="s">
        <v>44</v>
      </c>
      <c r="F32" s="59"/>
      <c r="G32" s="4"/>
      <c r="H32" s="45"/>
      <c r="I32" s="37"/>
    </row>
    <row r="33" spans="2:9" x14ac:dyDescent="0.3">
      <c r="B33" s="37"/>
      <c r="C33" s="49"/>
      <c r="D33" s="68"/>
      <c r="E33" s="58" t="s">
        <v>45</v>
      </c>
      <c r="F33" s="59"/>
      <c r="G33" s="4"/>
      <c r="H33" s="45"/>
      <c r="I33" s="37"/>
    </row>
    <row r="34" spans="2:9" x14ac:dyDescent="0.3">
      <c r="B34" s="37"/>
      <c r="C34" s="49"/>
      <c r="D34" s="68"/>
      <c r="E34" s="58" t="s">
        <v>16</v>
      </c>
      <c r="F34" s="59"/>
      <c r="G34" s="4"/>
      <c r="H34" s="45"/>
      <c r="I34" s="37"/>
    </row>
    <row r="35" spans="2:9" ht="15" thickBot="1" x14ac:dyDescent="0.35">
      <c r="B35" s="37"/>
      <c r="C35" s="49"/>
      <c r="D35" s="69"/>
      <c r="E35" s="25" t="s">
        <v>51</v>
      </c>
      <c r="F35" s="25"/>
      <c r="G35" s="18">
        <f>SUM(G30:G34)</f>
        <v>0</v>
      </c>
      <c r="H35" s="45"/>
      <c r="I35" s="37"/>
    </row>
    <row r="36" spans="2:9" ht="15" thickBot="1" x14ac:dyDescent="0.35">
      <c r="B36" s="37"/>
      <c r="C36" s="49"/>
      <c r="D36" s="83" t="s">
        <v>58</v>
      </c>
      <c r="E36" s="84"/>
      <c r="F36" s="84"/>
      <c r="G36" s="8"/>
      <c r="H36" s="45"/>
      <c r="I36" s="37"/>
    </row>
    <row r="37" spans="2:9" ht="15" thickBot="1" x14ac:dyDescent="0.35">
      <c r="B37" s="37"/>
      <c r="C37" s="49"/>
      <c r="D37" s="85" t="s">
        <v>79</v>
      </c>
      <c r="E37" s="86"/>
      <c r="F37" s="86"/>
      <c r="G37" s="15">
        <f>G20+G29+G35*G36</f>
        <v>0</v>
      </c>
      <c r="H37" s="46"/>
      <c r="I37" s="37"/>
    </row>
    <row r="38" spans="2:9" ht="15" thickBot="1" x14ac:dyDescent="0.35">
      <c r="B38" s="37"/>
      <c r="C38" s="49"/>
      <c r="D38" s="77" t="s">
        <v>57</v>
      </c>
      <c r="E38" s="28" t="s">
        <v>52</v>
      </c>
      <c r="F38" s="10" t="s">
        <v>98</v>
      </c>
      <c r="G38" s="16" t="str">
        <f>IF(F38="SIGNIFICANT INCREASE",-0.15,IF(F38="MODERATE INCREASE",-0.1,IF(F38="LOW INCREASE",-0.05,IF(F38="NO IMPACT",0,IF(F38="SIGNIFICANT DECREASE",0.15,IF(F38="MODERATE DECREASE",0.1,IF(F38="LOW DECREASE",0.05,"FAIL")))))))</f>
        <v>FAIL</v>
      </c>
      <c r="H38" s="47"/>
      <c r="I38" s="37"/>
    </row>
    <row r="39" spans="2:9" ht="15" thickBot="1" x14ac:dyDescent="0.35">
      <c r="B39" s="37"/>
      <c r="C39" s="49"/>
      <c r="D39" s="78"/>
      <c r="E39" s="29" t="s">
        <v>49</v>
      </c>
      <c r="F39" s="2" t="s">
        <v>98</v>
      </c>
      <c r="G39" s="16" t="str">
        <f t="shared" ref="G39:G40" si="0">IF(F39="SIGNIFICANT INCREASE",-0.15,IF(F39="MODERATE INCREASE",-0.1,IF(F39="LOW INCREASE",-0.05,IF(F39="NO IMPACT",0,IF(F39="SIGNIFICANT DECREASE",0.15,IF(F39="MODERATE DECREASE",0.1,IF(F39="LOW DECREASE",0.05,"FAIL")))))))</f>
        <v>FAIL</v>
      </c>
      <c r="H39" s="47"/>
      <c r="I39" s="37"/>
    </row>
    <row r="40" spans="2:9" ht="15" thickBot="1" x14ac:dyDescent="0.35">
      <c r="B40" s="37"/>
      <c r="C40" s="49"/>
      <c r="D40" s="79"/>
      <c r="E40" s="30" t="s">
        <v>16</v>
      </c>
      <c r="F40" s="7" t="s">
        <v>98</v>
      </c>
      <c r="G40" s="16" t="str">
        <f t="shared" si="0"/>
        <v>FAIL</v>
      </c>
      <c r="H40" s="47"/>
      <c r="I40" s="37"/>
    </row>
    <row r="41" spans="2:9" ht="15" thickBot="1" x14ac:dyDescent="0.35">
      <c r="B41" s="37"/>
      <c r="C41" s="49"/>
      <c r="D41" s="63" t="s">
        <v>80</v>
      </c>
      <c r="E41" s="64"/>
      <c r="F41" s="64"/>
      <c r="G41" s="17" t="e">
        <f>IF(G37&gt;0,G37*G38+G37*G39+G37*G40+G37,-G37*G38-G37*G39-G37*G40+G37)</f>
        <v>#VALUE!</v>
      </c>
      <c r="H41" s="48"/>
      <c r="I41" s="37"/>
    </row>
    <row r="42" spans="2:9" x14ac:dyDescent="0.3">
      <c r="B42" s="37"/>
      <c r="C42" s="49"/>
      <c r="H42" s="49"/>
      <c r="I42" s="37"/>
    </row>
    <row r="43" spans="2:9" ht="102.6" customHeight="1" x14ac:dyDescent="0.3">
      <c r="B43" s="37"/>
      <c r="C43" s="49"/>
      <c r="D43" s="62" t="s">
        <v>104</v>
      </c>
      <c r="E43" s="62"/>
      <c r="F43" s="62"/>
      <c r="G43" s="62"/>
      <c r="H43" s="50"/>
      <c r="I43" s="37"/>
    </row>
    <row r="44" spans="2:9" x14ac:dyDescent="0.3">
      <c r="B44" s="37"/>
      <c r="C44" s="49"/>
      <c r="H44" s="49"/>
      <c r="I44" s="37"/>
    </row>
    <row r="45" spans="2:9" x14ac:dyDescent="0.3">
      <c r="B45" s="37"/>
      <c r="C45" s="49"/>
      <c r="D45" s="61" t="s">
        <v>110</v>
      </c>
      <c r="E45" s="61"/>
      <c r="F45" s="61"/>
      <c r="G45" s="61"/>
      <c r="H45" s="51"/>
      <c r="I45" s="37"/>
    </row>
    <row r="46" spans="2:9" x14ac:dyDescent="0.3">
      <c r="B46" s="37"/>
      <c r="C46" s="49"/>
      <c r="D46" s="36"/>
      <c r="E46" s="36"/>
      <c r="F46" s="36"/>
      <c r="G46" s="36"/>
      <c r="H46" s="51"/>
      <c r="I46" s="37"/>
    </row>
    <row r="47" spans="2:9" ht="12" customHeight="1" x14ac:dyDescent="0.3">
      <c r="B47" s="37"/>
      <c r="C47" s="37"/>
      <c r="D47" s="37"/>
      <c r="E47" s="37"/>
      <c r="F47" s="37"/>
      <c r="G47" s="37"/>
      <c r="H47" s="37"/>
      <c r="I47" s="37"/>
    </row>
    <row r="49" spans="1:7" s="61" customFormat="1" x14ac:dyDescent="0.3">
      <c r="A49" s="61" t="s">
        <v>116</v>
      </c>
    </row>
    <row r="50" spans="1:7" ht="14.4" customHeight="1" x14ac:dyDescent="0.3">
      <c r="D50" s="62" t="s">
        <v>116</v>
      </c>
      <c r="E50" s="96"/>
      <c r="F50" s="96"/>
      <c r="G50" s="96"/>
    </row>
    <row r="51" spans="1:7" x14ac:dyDescent="0.3">
      <c r="D51" s="96"/>
      <c r="E51" s="96"/>
      <c r="F51" s="96"/>
      <c r="G51" s="96"/>
    </row>
    <row r="52" spans="1:7" x14ac:dyDescent="0.3">
      <c r="D52" s="96"/>
      <c r="E52" s="96"/>
      <c r="F52" s="96"/>
      <c r="G52" s="96"/>
    </row>
    <row r="53" spans="1:7" x14ac:dyDescent="0.3">
      <c r="D53" s="96"/>
      <c r="E53" s="96"/>
      <c r="F53" s="96"/>
      <c r="G53" s="96"/>
    </row>
    <row r="54" spans="1:7" x14ac:dyDescent="0.3">
      <c r="D54" s="96"/>
      <c r="E54" s="96"/>
      <c r="F54" s="96"/>
      <c r="G54" s="96"/>
    </row>
    <row r="55" spans="1:7" x14ac:dyDescent="0.3">
      <c r="D55" s="96"/>
      <c r="E55" s="96"/>
      <c r="F55" s="96"/>
      <c r="G55" s="96"/>
    </row>
  </sheetData>
  <mergeCells count="38">
    <mergeCell ref="D50:G55"/>
    <mergeCell ref="E23:F23"/>
    <mergeCell ref="E24:F24"/>
    <mergeCell ref="E25:F25"/>
    <mergeCell ref="E19:F19"/>
    <mergeCell ref="A49:XFD49"/>
    <mergeCell ref="E12:F12"/>
    <mergeCell ref="D38:D40"/>
    <mergeCell ref="D5:G5"/>
    <mergeCell ref="E9:G9"/>
    <mergeCell ref="E10:G10"/>
    <mergeCell ref="D36:F36"/>
    <mergeCell ref="D37:F37"/>
    <mergeCell ref="E28:F28"/>
    <mergeCell ref="E30:F30"/>
    <mergeCell ref="E31:F31"/>
    <mergeCell ref="E32:F32"/>
    <mergeCell ref="E33:F33"/>
    <mergeCell ref="E34:F34"/>
    <mergeCell ref="E21:F21"/>
    <mergeCell ref="D6:G7"/>
    <mergeCell ref="E22:F22"/>
    <mergeCell ref="E26:F26"/>
    <mergeCell ref="E27:F27"/>
    <mergeCell ref="D4:G4"/>
    <mergeCell ref="D45:G45"/>
    <mergeCell ref="D43:G43"/>
    <mergeCell ref="D41:F41"/>
    <mergeCell ref="E11:G11"/>
    <mergeCell ref="D30:D35"/>
    <mergeCell ref="D21:D29"/>
    <mergeCell ref="E13:F13"/>
    <mergeCell ref="E14:F14"/>
    <mergeCell ref="E15:F15"/>
    <mergeCell ref="E16:F16"/>
    <mergeCell ref="E17:F17"/>
    <mergeCell ref="E18:F18"/>
    <mergeCell ref="D12:D20"/>
  </mergeCells>
  <pageMargins left="0.7" right="0.7" top="0.75" bottom="0.75" header="0.3" footer="0.3"/>
  <pageSetup scale="75"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'DROP DOWNS'!$A$2:$A$9</xm:f>
          </x14:formula1>
          <xm:sqref>E8</xm:sqref>
        </x14:dataValidation>
        <x14:dataValidation type="list" allowBlank="1" showInputMessage="1" showErrorMessage="1">
          <x14:formula1>
            <xm:f>'DROP DOWNS'!$E$2:$E$9</xm:f>
          </x14:formula1>
          <xm:sqref>F38:F40</xm:sqref>
        </x14:dataValidation>
        <x14:dataValidation type="list" allowBlank="1" showInputMessage="1" showErrorMessage="1">
          <x14:formula1>
            <xm:f>'DROP DOWNS'!$C$2:$C$12</xm:f>
          </x14:formula1>
          <xm:sqref>E10:H10</xm:sqref>
        </x14:dataValidation>
        <x14:dataValidation type="list" allowBlank="1" showInputMessage="1" showErrorMessage="1">
          <x14:formula1>
            <xm:f>'DROP DOWNS'!$D$2:$D$18</xm:f>
          </x14:formula1>
          <xm:sqref>E11:H11</xm:sqref>
        </x14:dataValidation>
        <x14:dataValidation type="list" allowBlank="1" showInputMessage="1" showErrorMessage="1">
          <x14:formula1>
            <xm:f>'DROP DOWNS'!$B$2:$B$8</xm:f>
          </x14:formula1>
          <xm:sqref>E9:H9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topLeftCell="A19" workbookViewId="0">
      <selection activeCell="F36" sqref="F36"/>
    </sheetView>
  </sheetViews>
  <sheetFormatPr defaultRowHeight="14.4" x14ac:dyDescent="0.3"/>
  <cols>
    <col min="1" max="1" width="7.77734375" customWidth="1"/>
    <col min="2" max="3" width="2" customWidth="1"/>
    <col min="4" max="4" width="18.6640625" customWidth="1"/>
    <col min="6" max="6" width="23.77734375" customWidth="1"/>
    <col min="7" max="7" width="27.21875" customWidth="1"/>
    <col min="8" max="9" width="2" customWidth="1"/>
    <col min="10" max="10" width="7.77734375" customWidth="1"/>
  </cols>
  <sheetData>
    <row r="1" spans="2:9" ht="12" customHeight="1" x14ac:dyDescent="0.3"/>
    <row r="2" spans="2:9" ht="12" customHeight="1" x14ac:dyDescent="0.3">
      <c r="B2" s="37"/>
      <c r="C2" s="37"/>
      <c r="D2" s="37"/>
      <c r="E2" s="37"/>
      <c r="F2" s="37"/>
      <c r="G2" s="37"/>
      <c r="H2" s="37"/>
      <c r="I2" s="37"/>
    </row>
    <row r="3" spans="2:9" ht="81.599999999999994" customHeight="1" thickBot="1" x14ac:dyDescent="0.35">
      <c r="B3" s="37"/>
      <c r="D3" s="95"/>
      <c r="E3" s="95"/>
      <c r="F3" s="95"/>
      <c r="G3" s="95"/>
      <c r="I3" s="37"/>
    </row>
    <row r="4" spans="2:9" x14ac:dyDescent="0.3">
      <c r="B4" s="37"/>
      <c r="D4" s="101" t="s">
        <v>97</v>
      </c>
      <c r="E4" s="102"/>
      <c r="F4" s="102"/>
      <c r="G4" s="103"/>
      <c r="I4" s="37"/>
    </row>
    <row r="5" spans="2:9" x14ac:dyDescent="0.3">
      <c r="B5" s="37"/>
      <c r="D5" s="23" t="s">
        <v>59</v>
      </c>
      <c r="E5" s="65" t="s">
        <v>98</v>
      </c>
      <c r="F5" s="65"/>
      <c r="G5" s="66"/>
      <c r="I5" s="37"/>
    </row>
    <row r="6" spans="2:9" x14ac:dyDescent="0.3">
      <c r="B6" s="37"/>
      <c r="D6" s="97" t="s">
        <v>65</v>
      </c>
      <c r="E6" s="98"/>
      <c r="F6" s="98"/>
      <c r="G6" s="4"/>
      <c r="I6" s="37"/>
    </row>
    <row r="7" spans="2:9" x14ac:dyDescent="0.3">
      <c r="B7" s="37"/>
      <c r="D7" s="97" t="s">
        <v>77</v>
      </c>
      <c r="E7" s="98"/>
      <c r="F7" s="98"/>
      <c r="G7" s="4"/>
      <c r="I7" s="37"/>
    </row>
    <row r="8" spans="2:9" x14ac:dyDescent="0.3">
      <c r="B8" s="37"/>
      <c r="D8" s="97" t="s">
        <v>66</v>
      </c>
      <c r="E8" s="98"/>
      <c r="F8" s="98"/>
      <c r="G8" s="4"/>
      <c r="I8" s="37"/>
    </row>
    <row r="9" spans="2:9" x14ac:dyDescent="0.3">
      <c r="B9" s="37"/>
      <c r="D9" s="97" t="s">
        <v>78</v>
      </c>
      <c r="E9" s="98"/>
      <c r="F9" s="98"/>
      <c r="G9" s="4"/>
      <c r="I9" s="37"/>
    </row>
    <row r="10" spans="2:9" x14ac:dyDescent="0.3">
      <c r="B10" s="37"/>
      <c r="D10" s="97" t="s">
        <v>67</v>
      </c>
      <c r="E10" s="98"/>
      <c r="F10" s="98"/>
      <c r="G10" s="20">
        <f>G6+G8</f>
        <v>0</v>
      </c>
      <c r="I10" s="37"/>
    </row>
    <row r="11" spans="2:9" x14ac:dyDescent="0.3">
      <c r="B11" s="37"/>
      <c r="D11" s="97" t="s">
        <v>68</v>
      </c>
      <c r="E11" s="98"/>
      <c r="F11" s="98"/>
      <c r="G11" s="21">
        <f>'SINGLE INSTANCE CALCULATOR'!G37</f>
        <v>0</v>
      </c>
      <c r="I11" s="37"/>
    </row>
    <row r="12" spans="2:9" x14ac:dyDescent="0.3">
      <c r="B12" s="37"/>
      <c r="D12" s="97" t="s">
        <v>72</v>
      </c>
      <c r="E12" s="98"/>
      <c r="F12" s="98"/>
      <c r="G12" s="21" t="e">
        <f>'SINGLE INSTANCE CALCULATOR'!G41</f>
        <v>#VALUE!</v>
      </c>
      <c r="I12" s="37"/>
    </row>
    <row r="13" spans="2:9" x14ac:dyDescent="0.3">
      <c r="B13" s="37"/>
      <c r="D13" s="97" t="s">
        <v>95</v>
      </c>
      <c r="E13" s="98"/>
      <c r="F13" s="98"/>
      <c r="G13" s="20" t="str">
        <f>IF(G7=0,"NO INSTANCES",G6/G7)</f>
        <v>NO INSTANCES</v>
      </c>
      <c r="I13" s="37"/>
    </row>
    <row r="14" spans="2:9" x14ac:dyDescent="0.3">
      <c r="B14" s="37"/>
      <c r="D14" s="97" t="s">
        <v>69</v>
      </c>
      <c r="E14" s="98"/>
      <c r="F14" s="98"/>
      <c r="G14" s="20" t="str">
        <f>IF(G9=0,"NO INSTANCES",G8/G9)</f>
        <v>NO INSTANCES</v>
      </c>
      <c r="I14" s="37"/>
    </row>
    <row r="15" spans="2:9" x14ac:dyDescent="0.3">
      <c r="B15" s="37"/>
      <c r="D15" s="97" t="s">
        <v>70</v>
      </c>
      <c r="E15" s="98"/>
      <c r="F15" s="98"/>
      <c r="G15" s="21" t="e">
        <f>'SINGLE INSTANCE CALCULATOR'!G12+(G13+G14)*G12</f>
        <v>#VALUE!</v>
      </c>
      <c r="I15" s="37"/>
    </row>
    <row r="16" spans="2:9" ht="15" thickBot="1" x14ac:dyDescent="0.35">
      <c r="B16" s="37"/>
      <c r="D16" s="99" t="s">
        <v>71</v>
      </c>
      <c r="E16" s="100"/>
      <c r="F16" s="100"/>
      <c r="G16" s="22" t="e">
        <f>G15/(G6+G8)</f>
        <v>#VALUE!</v>
      </c>
      <c r="I16" s="37"/>
    </row>
    <row r="17" spans="2:9" x14ac:dyDescent="0.3">
      <c r="B17" s="37"/>
      <c r="I17" s="37"/>
    </row>
    <row r="18" spans="2:9" ht="103.2" customHeight="1" x14ac:dyDescent="0.3">
      <c r="B18" s="37"/>
      <c r="D18" s="62" t="s">
        <v>104</v>
      </c>
      <c r="E18" s="62"/>
      <c r="F18" s="62"/>
      <c r="G18" s="62"/>
      <c r="I18" s="37"/>
    </row>
    <row r="19" spans="2:9" x14ac:dyDescent="0.3">
      <c r="B19" s="37"/>
      <c r="I19" s="37"/>
    </row>
    <row r="20" spans="2:9" x14ac:dyDescent="0.3">
      <c r="B20" s="37"/>
      <c r="D20" s="96" t="s">
        <v>114</v>
      </c>
      <c r="E20" s="96"/>
      <c r="F20" s="96"/>
      <c r="G20" s="96"/>
      <c r="I20" s="37"/>
    </row>
    <row r="21" spans="2:9" ht="12" customHeight="1" x14ac:dyDescent="0.3">
      <c r="B21" s="37"/>
      <c r="I21" s="37"/>
    </row>
    <row r="22" spans="2:9" ht="12" customHeight="1" x14ac:dyDescent="0.3">
      <c r="B22" s="37"/>
      <c r="C22" s="37"/>
      <c r="D22" s="37"/>
      <c r="E22" s="37"/>
      <c r="F22" s="37"/>
      <c r="G22" s="37"/>
      <c r="H22" s="37"/>
      <c r="I22" s="37"/>
    </row>
    <row r="24" spans="2:9" x14ac:dyDescent="0.3">
      <c r="D24" s="62" t="s">
        <v>116</v>
      </c>
      <c r="E24" s="96"/>
      <c r="F24" s="96"/>
      <c r="G24" s="96"/>
    </row>
    <row r="25" spans="2:9" x14ac:dyDescent="0.3">
      <c r="D25" s="96"/>
      <c r="E25" s="96"/>
      <c r="F25" s="96"/>
      <c r="G25" s="96"/>
    </row>
    <row r="26" spans="2:9" x14ac:dyDescent="0.3">
      <c r="D26" s="96"/>
      <c r="E26" s="96"/>
      <c r="F26" s="96"/>
      <c r="G26" s="96"/>
    </row>
    <row r="27" spans="2:9" x14ac:dyDescent="0.3">
      <c r="D27" s="96"/>
      <c r="E27" s="96"/>
      <c r="F27" s="96"/>
      <c r="G27" s="96"/>
    </row>
    <row r="28" spans="2:9" x14ac:dyDescent="0.3">
      <c r="D28" s="96"/>
      <c r="E28" s="96"/>
      <c r="F28" s="96"/>
      <c r="G28" s="96"/>
    </row>
    <row r="29" spans="2:9" x14ac:dyDescent="0.3">
      <c r="D29" s="96"/>
      <c r="E29" s="96"/>
      <c r="F29" s="96"/>
      <c r="G29" s="96"/>
    </row>
    <row r="30" spans="2:9" x14ac:dyDescent="0.3">
      <c r="D30" s="96"/>
      <c r="E30" s="96"/>
      <c r="F30" s="96"/>
      <c r="G30" s="96"/>
    </row>
    <row r="31" spans="2:9" x14ac:dyDescent="0.3">
      <c r="D31" s="96"/>
      <c r="E31" s="96"/>
      <c r="F31" s="96"/>
      <c r="G31" s="96"/>
    </row>
    <row r="32" spans="2:9" x14ac:dyDescent="0.3">
      <c r="D32" s="96"/>
      <c r="E32" s="96"/>
      <c r="F32" s="96"/>
      <c r="G32" s="96"/>
    </row>
  </sheetData>
  <mergeCells count="17">
    <mergeCell ref="D24:G32"/>
    <mergeCell ref="D3:G3"/>
    <mergeCell ref="D20:G20"/>
    <mergeCell ref="D18:G18"/>
    <mergeCell ref="D13:F13"/>
    <mergeCell ref="D14:F14"/>
    <mergeCell ref="D15:F15"/>
    <mergeCell ref="D16:F16"/>
    <mergeCell ref="D4:G4"/>
    <mergeCell ref="E5:G5"/>
    <mergeCell ref="D11:F11"/>
    <mergeCell ref="D6:F6"/>
    <mergeCell ref="D7:F7"/>
    <mergeCell ref="D8:F8"/>
    <mergeCell ref="D9:F9"/>
    <mergeCell ref="D10:F10"/>
    <mergeCell ref="D12:F12"/>
  </mergeCells>
  <pageMargins left="0.25" right="0.25"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DOWNS'!$C$2:$C$8</xm:f>
          </x14:formula1>
          <xm:sqref>E5:G5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9"/>
  <sheetViews>
    <sheetView zoomScaleNormal="100" workbookViewId="0"/>
  </sheetViews>
  <sheetFormatPr defaultRowHeight="14.4" x14ac:dyDescent="0.3"/>
  <cols>
    <col min="1" max="1" width="5.77734375" customWidth="1"/>
    <col min="2" max="3" width="2" customWidth="1"/>
    <col min="4" max="4" width="37.44140625" bestFit="1" customWidth="1"/>
    <col min="5" max="5" width="14.33203125" customWidth="1"/>
    <col min="6" max="6" width="14.33203125" bestFit="1" customWidth="1"/>
    <col min="7" max="7" width="12" customWidth="1"/>
    <col min="8" max="8" width="15.6640625" customWidth="1"/>
    <col min="9" max="9" width="13.109375" bestFit="1" customWidth="1"/>
    <col min="10" max="10" width="13.88671875" bestFit="1" customWidth="1"/>
    <col min="11" max="12" width="2" customWidth="1"/>
  </cols>
  <sheetData>
    <row r="2" spans="2:12" ht="12" customHeight="1" x14ac:dyDescent="0.3">
      <c r="B2" s="37"/>
      <c r="C2" s="37"/>
      <c r="D2" s="37"/>
      <c r="E2" s="37"/>
      <c r="F2" s="37"/>
      <c r="G2" s="37"/>
      <c r="H2" s="37"/>
      <c r="I2" s="37"/>
      <c r="J2" s="37"/>
      <c r="K2" s="37"/>
      <c r="L2" s="37"/>
    </row>
    <row r="3" spans="2:12" ht="12" customHeight="1" x14ac:dyDescent="0.3">
      <c r="B3" s="37"/>
      <c r="L3" s="37"/>
    </row>
    <row r="4" spans="2:12" ht="81.599999999999994" customHeight="1" x14ac:dyDescent="0.3">
      <c r="B4" s="37"/>
      <c r="D4" s="61"/>
      <c r="E4" s="61"/>
      <c r="F4" s="61"/>
      <c r="G4" s="61"/>
      <c r="H4" s="61"/>
      <c r="I4" s="61"/>
      <c r="J4" s="61"/>
      <c r="L4" s="37"/>
    </row>
    <row r="5" spans="2:12" ht="21" x14ac:dyDescent="0.4">
      <c r="B5" s="37"/>
      <c r="D5" s="104" t="s">
        <v>111</v>
      </c>
      <c r="E5" s="61"/>
      <c r="F5" s="61"/>
      <c r="G5" s="61"/>
      <c r="H5" s="61"/>
      <c r="I5" s="61"/>
      <c r="J5" s="61"/>
      <c r="L5" s="37"/>
    </row>
    <row r="6" spans="2:12" ht="45" customHeight="1" x14ac:dyDescent="0.3">
      <c r="B6" s="37"/>
      <c r="D6" s="31" t="s">
        <v>81</v>
      </c>
      <c r="E6" s="31" t="s">
        <v>82</v>
      </c>
      <c r="F6" s="31" t="s">
        <v>83</v>
      </c>
      <c r="G6" s="31" t="s">
        <v>85</v>
      </c>
      <c r="H6" s="31" t="s">
        <v>84</v>
      </c>
      <c r="I6" s="31" t="s">
        <v>64</v>
      </c>
      <c r="J6" s="31" t="s">
        <v>86</v>
      </c>
      <c r="L6" s="37"/>
    </row>
    <row r="7" spans="2:12" x14ac:dyDescent="0.3">
      <c r="B7" s="37"/>
      <c r="D7" s="32" t="s">
        <v>26</v>
      </c>
      <c r="E7" s="33">
        <v>1334</v>
      </c>
      <c r="F7" s="33">
        <f>92150*E7</f>
        <v>122928100</v>
      </c>
      <c r="G7" s="34" t="e">
        <f>H7/E7</f>
        <v>#VALUE!</v>
      </c>
      <c r="H7" s="34" t="e">
        <f>'SINGLE FACILITY COST'!G16*SUMMARY!F7</f>
        <v>#VALUE!</v>
      </c>
      <c r="I7" s="35">
        <v>1</v>
      </c>
      <c r="J7" s="34" t="e">
        <f>H7*I7</f>
        <v>#VALUE!</v>
      </c>
      <c r="L7" s="37"/>
    </row>
    <row r="8" spans="2:12" x14ac:dyDescent="0.3">
      <c r="B8" s="37"/>
      <c r="D8" s="32" t="s">
        <v>87</v>
      </c>
      <c r="E8" s="33">
        <v>1445</v>
      </c>
      <c r="F8" s="33">
        <f>437232*E8</f>
        <v>631800240</v>
      </c>
      <c r="G8" s="34" t="e">
        <f t="shared" ref="G8:G13" si="0">H8/E8</f>
        <v>#VALUE!</v>
      </c>
      <c r="H8" s="34" t="e">
        <f>'SINGLE FACILITY COST'!G16*SUMMARY!F8</f>
        <v>#VALUE!</v>
      </c>
      <c r="I8" s="35">
        <v>1</v>
      </c>
      <c r="J8" s="34" t="e">
        <f t="shared" ref="J8:J12" si="1">H8*I8</f>
        <v>#VALUE!</v>
      </c>
      <c r="L8" s="37"/>
    </row>
    <row r="9" spans="2:12" x14ac:dyDescent="0.3">
      <c r="B9" s="37"/>
      <c r="D9" s="32" t="s">
        <v>88</v>
      </c>
      <c r="E9" s="33">
        <v>1682</v>
      </c>
      <c r="F9" s="33">
        <f>204106*E9</f>
        <v>343306292</v>
      </c>
      <c r="G9" s="34" t="e">
        <f t="shared" si="0"/>
        <v>#VALUE!</v>
      </c>
      <c r="H9" s="34" t="e">
        <f>'SINGLE FACILITY COST'!G16*SUMMARY!F9</f>
        <v>#VALUE!</v>
      </c>
      <c r="I9" s="35">
        <v>1</v>
      </c>
      <c r="J9" s="34" t="e">
        <f t="shared" si="1"/>
        <v>#VALUE!</v>
      </c>
      <c r="L9" s="37"/>
    </row>
    <row r="10" spans="2:12" x14ac:dyDescent="0.3">
      <c r="B10" s="37"/>
      <c r="D10" s="32" t="s">
        <v>89</v>
      </c>
      <c r="E10" s="33">
        <v>3155</v>
      </c>
      <c r="F10" s="33">
        <f>615628*E10</f>
        <v>1942306340</v>
      </c>
      <c r="G10" s="34" t="e">
        <f t="shared" si="0"/>
        <v>#VALUE!</v>
      </c>
      <c r="H10" s="34" t="e">
        <f>'SINGLE FACILITY COST'!G16*SUMMARY!F10</f>
        <v>#VALUE!</v>
      </c>
      <c r="I10" s="35">
        <v>1</v>
      </c>
      <c r="J10" s="34" t="e">
        <f t="shared" si="1"/>
        <v>#VALUE!</v>
      </c>
      <c r="L10" s="37"/>
    </row>
    <row r="11" spans="2:12" x14ac:dyDescent="0.3">
      <c r="B11" s="37"/>
      <c r="D11" s="32" t="s">
        <v>90</v>
      </c>
      <c r="E11" s="33">
        <v>632</v>
      </c>
      <c r="F11" s="33">
        <f>199089*E11</f>
        <v>125824248</v>
      </c>
      <c r="G11" s="34" t="e">
        <f t="shared" si="0"/>
        <v>#VALUE!</v>
      </c>
      <c r="H11" s="34" t="e">
        <f>'SINGLE FACILITY COST'!G16*SUMMARY!F11</f>
        <v>#VALUE!</v>
      </c>
      <c r="I11" s="35">
        <v>1</v>
      </c>
      <c r="J11" s="34" t="e">
        <f t="shared" si="1"/>
        <v>#VALUE!</v>
      </c>
      <c r="L11" s="37"/>
    </row>
    <row r="12" spans="2:12" x14ac:dyDescent="0.3">
      <c r="B12" s="37"/>
      <c r="D12" s="32" t="s">
        <v>91</v>
      </c>
      <c r="E12" s="33">
        <v>302</v>
      </c>
      <c r="F12" s="33">
        <f>2278967*E12</f>
        <v>688248034</v>
      </c>
      <c r="G12" s="34" t="e">
        <f t="shared" si="0"/>
        <v>#VALUE!</v>
      </c>
      <c r="H12" s="34" t="e">
        <f>'SINGLE FACILITY COST'!G16*SUMMARY!F12</f>
        <v>#VALUE!</v>
      </c>
      <c r="I12" s="35">
        <v>1</v>
      </c>
      <c r="J12" s="34" t="e">
        <f t="shared" si="1"/>
        <v>#VALUE!</v>
      </c>
      <c r="L12" s="37"/>
    </row>
    <row r="13" spans="2:12" x14ac:dyDescent="0.3">
      <c r="B13" s="37"/>
      <c r="C13" s="38"/>
      <c r="D13" s="52" t="s">
        <v>112</v>
      </c>
      <c r="E13" s="53">
        <f>SUM(E7:E12)</f>
        <v>8550</v>
      </c>
      <c r="F13" s="53">
        <f>SUM(F7:F12)</f>
        <v>3854413254</v>
      </c>
      <c r="G13" s="54" t="e">
        <f t="shared" si="0"/>
        <v>#VALUE!</v>
      </c>
      <c r="H13" s="54" t="e">
        <f>SUM(H7:H12)</f>
        <v>#VALUE!</v>
      </c>
      <c r="I13" s="55">
        <f>AVERAGE(I7:I12)</f>
        <v>1</v>
      </c>
      <c r="J13" s="56" t="e">
        <f>H13*I13</f>
        <v>#VALUE!</v>
      </c>
      <c r="L13" s="37"/>
    </row>
    <row r="14" spans="2:12" x14ac:dyDescent="0.3">
      <c r="B14" s="37"/>
      <c r="L14" s="37"/>
    </row>
    <row r="15" spans="2:12" x14ac:dyDescent="0.3">
      <c r="B15" s="37"/>
      <c r="L15" s="37"/>
    </row>
    <row r="16" spans="2:12" ht="80.400000000000006" customHeight="1" x14ac:dyDescent="0.3">
      <c r="B16" s="37"/>
      <c r="D16" s="62" t="s">
        <v>104</v>
      </c>
      <c r="E16" s="62"/>
      <c r="F16" s="62"/>
      <c r="G16" s="62"/>
      <c r="H16" s="62"/>
      <c r="I16" s="62"/>
      <c r="J16" s="62"/>
      <c r="L16" s="37"/>
    </row>
    <row r="17" spans="2:12" x14ac:dyDescent="0.3">
      <c r="B17" s="37"/>
      <c r="L17" s="37"/>
    </row>
    <row r="18" spans="2:12" x14ac:dyDescent="0.3">
      <c r="B18" s="37"/>
      <c r="D18" s="61" t="s">
        <v>113</v>
      </c>
      <c r="E18" s="61"/>
      <c r="F18" s="61"/>
      <c r="G18" s="61"/>
      <c r="H18" s="61"/>
      <c r="I18" s="61"/>
      <c r="J18" s="61"/>
      <c r="L18" s="37"/>
    </row>
    <row r="19" spans="2:12" ht="12" customHeight="1" x14ac:dyDescent="0.3">
      <c r="B19" s="37"/>
      <c r="C19" s="37"/>
      <c r="D19" s="37"/>
      <c r="E19" s="37"/>
      <c r="F19" s="37"/>
      <c r="G19" s="37"/>
      <c r="H19" s="37"/>
      <c r="I19" s="37"/>
      <c r="J19" s="37"/>
      <c r="K19" s="37"/>
      <c r="L19" s="37"/>
    </row>
  </sheetData>
  <mergeCells count="4">
    <mergeCell ref="D18:J18"/>
    <mergeCell ref="D4:J4"/>
    <mergeCell ref="D5:J5"/>
    <mergeCell ref="D16:J16"/>
  </mergeCells>
  <pageMargins left="0" right="0"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D23" sqref="D23"/>
    </sheetView>
  </sheetViews>
  <sheetFormatPr defaultRowHeight="14.4" x14ac:dyDescent="0.3"/>
  <cols>
    <col min="2" max="2" width="34.5546875" bestFit="1" customWidth="1"/>
    <col min="3" max="3" width="35.5546875" bestFit="1" customWidth="1"/>
    <col min="4" max="4" width="18.6640625" bestFit="1" customWidth="1"/>
    <col min="5" max="5" width="24.88671875" bestFit="1" customWidth="1"/>
    <col min="6" max="6" width="10.44140625" bestFit="1" customWidth="1"/>
  </cols>
  <sheetData>
    <row r="1" spans="1:6" x14ac:dyDescent="0.3">
      <c r="A1" t="s">
        <v>14</v>
      </c>
      <c r="B1" t="s">
        <v>13</v>
      </c>
      <c r="C1" t="s">
        <v>25</v>
      </c>
      <c r="D1" t="s">
        <v>28</v>
      </c>
      <c r="E1" t="s">
        <v>52</v>
      </c>
      <c r="F1" t="s">
        <v>76</v>
      </c>
    </row>
    <row r="2" spans="1:6" x14ac:dyDescent="0.3">
      <c r="A2" t="s">
        <v>98</v>
      </c>
      <c r="B2" t="s">
        <v>98</v>
      </c>
      <c r="C2" t="s">
        <v>98</v>
      </c>
      <c r="D2" t="s">
        <v>98</v>
      </c>
      <c r="E2" t="s">
        <v>98</v>
      </c>
      <c r="F2" s="9">
        <v>0.15</v>
      </c>
    </row>
    <row r="3" spans="1:6" x14ac:dyDescent="0.3">
      <c r="A3" t="s">
        <v>2</v>
      </c>
      <c r="B3" t="s">
        <v>10</v>
      </c>
      <c r="C3" t="s">
        <v>26</v>
      </c>
      <c r="D3" t="s">
        <v>93</v>
      </c>
      <c r="E3" t="s">
        <v>61</v>
      </c>
      <c r="F3" s="9">
        <v>0.1</v>
      </c>
    </row>
    <row r="4" spans="1:6" x14ac:dyDescent="0.3">
      <c r="A4" t="s">
        <v>3</v>
      </c>
      <c r="B4" t="s">
        <v>9</v>
      </c>
      <c r="C4" t="s">
        <v>87</v>
      </c>
      <c r="D4" t="s">
        <v>29</v>
      </c>
      <c r="E4" t="s">
        <v>62</v>
      </c>
      <c r="F4" s="9">
        <v>0.05</v>
      </c>
    </row>
    <row r="5" spans="1:6" x14ac:dyDescent="0.3">
      <c r="A5" t="s">
        <v>5</v>
      </c>
      <c r="B5" t="s">
        <v>11</v>
      </c>
      <c r="C5" t="s">
        <v>88</v>
      </c>
      <c r="D5" t="s">
        <v>30</v>
      </c>
      <c r="E5" t="s">
        <v>63</v>
      </c>
      <c r="F5" s="9">
        <v>0</v>
      </c>
    </row>
    <row r="6" spans="1:6" x14ac:dyDescent="0.3">
      <c r="A6" t="s">
        <v>4</v>
      </c>
      <c r="B6" t="s">
        <v>12</v>
      </c>
      <c r="C6" t="s">
        <v>89</v>
      </c>
      <c r="D6" t="s">
        <v>31</v>
      </c>
      <c r="E6" t="s">
        <v>53</v>
      </c>
      <c r="F6" s="9">
        <v>-0.05</v>
      </c>
    </row>
    <row r="7" spans="1:6" x14ac:dyDescent="0.3">
      <c r="A7" t="s">
        <v>6</v>
      </c>
      <c r="B7" t="s">
        <v>74</v>
      </c>
      <c r="C7" t="s">
        <v>90</v>
      </c>
      <c r="D7" t="s">
        <v>32</v>
      </c>
      <c r="E7" t="s">
        <v>54</v>
      </c>
      <c r="F7" s="9">
        <v>-0.1</v>
      </c>
    </row>
    <row r="8" spans="1:6" x14ac:dyDescent="0.3">
      <c r="A8" t="s">
        <v>7</v>
      </c>
      <c r="B8" t="s">
        <v>75</v>
      </c>
      <c r="C8" t="s">
        <v>91</v>
      </c>
      <c r="D8" t="s">
        <v>34</v>
      </c>
      <c r="E8" t="s">
        <v>55</v>
      </c>
      <c r="F8" s="9">
        <v>-0.15</v>
      </c>
    </row>
    <row r="9" spans="1:6" x14ac:dyDescent="0.3">
      <c r="A9" t="s">
        <v>8</v>
      </c>
      <c r="D9" t="s">
        <v>33</v>
      </c>
      <c r="E9" t="s">
        <v>56</v>
      </c>
    </row>
    <row r="10" spans="1:6" x14ac:dyDescent="0.3">
      <c r="D10" t="s">
        <v>35</v>
      </c>
    </row>
    <row r="11" spans="1:6" x14ac:dyDescent="0.3">
      <c r="D11" t="s">
        <v>37</v>
      </c>
    </row>
    <row r="12" spans="1:6" x14ac:dyDescent="0.3">
      <c r="D12" t="s">
        <v>36</v>
      </c>
    </row>
    <row r="13" spans="1:6" x14ac:dyDescent="0.3">
      <c r="D13" t="s">
        <v>19</v>
      </c>
    </row>
    <row r="14" spans="1:6" x14ac:dyDescent="0.3">
      <c r="D14" t="s">
        <v>38</v>
      </c>
    </row>
    <row r="15" spans="1:6" x14ac:dyDescent="0.3">
      <c r="D15" t="s">
        <v>39</v>
      </c>
    </row>
    <row r="16" spans="1:6" x14ac:dyDescent="0.3">
      <c r="D16" t="s">
        <v>40</v>
      </c>
    </row>
    <row r="17" spans="4:4" x14ac:dyDescent="0.3">
      <c r="D17" t="s">
        <v>41</v>
      </c>
    </row>
    <row r="18" spans="4:4" x14ac:dyDescent="0.3">
      <c r="D18" t="s">
        <v>42</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SINGLE INSTANCE CALCULATOR</vt:lpstr>
      <vt:lpstr>SINGLE FACILITY COST</vt:lpstr>
      <vt:lpstr>SUMMARY</vt:lpstr>
      <vt:lpstr>DROP DOWNS</vt:lpstr>
      <vt:lpstr>INSTRUCTIONS!Print_Area</vt:lpstr>
      <vt:lpstr>'SINGLE FACILITY COST'!Print_Area</vt:lpstr>
      <vt:lpstr>'SINGLE INSTANCE CALCULATOR'!Print_Area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 Graybeal</dc:creator>
  <cp:lastModifiedBy>Muldowney, Colleen</cp:lastModifiedBy>
  <cp:lastPrinted>2019-09-23T19:09:30Z</cp:lastPrinted>
  <dcterms:created xsi:type="dcterms:W3CDTF">2018-09-26T14:00:51Z</dcterms:created>
  <dcterms:modified xsi:type="dcterms:W3CDTF">2020-09-14T14:16:18Z</dcterms:modified>
</cp:coreProperties>
</file>